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30" yWindow="555" windowWidth="16395" windowHeight="5670" tabRatio="901" firstSheet="1" activeTab="1"/>
  </bookViews>
  <sheets>
    <sheet name="General" sheetId="2" state="hidden" r:id="rId1"/>
    <sheet name="Personas" sheetId="5" r:id="rId2"/>
    <sheet name="Virtual" sheetId="3" r:id="rId3"/>
    <sheet name="ESTUDIANTES" sheetId="15" r:id="rId4"/>
    <sheet name="Mesas temáticas" sheetId="9" r:id="rId5"/>
    <sheet name="Apreciaciones" sheetId="17" r:id="rId6"/>
    <sheet name="Grupos Focales" sheetId="11" r:id="rId7"/>
    <sheet name="Condiciones iniciales" sheetId="12" r:id="rId8"/>
    <sheet name="Pares colaborativos" sheetId="14" r:id="rId9"/>
    <sheet name="Hoja3" sheetId="7" state="hidden" r:id="rId10"/>
    <sheet name="Hoja4" sheetId="8" state="hidden" r:id="rId11"/>
    <sheet name="Pares externos" sheetId="13" r:id="rId12"/>
    <sheet name="Consolidado" sheetId="16" r:id="rId13"/>
    <sheet name="Hoja5" sheetId="18" state="hidden" r:id="rId14"/>
    <sheet name="Hoja6" sheetId="19" state="hidden" r:id="rId15"/>
  </sheets>
  <calcPr calcId="145621"/>
</workbook>
</file>

<file path=xl/calcChain.xml><?xml version="1.0" encoding="utf-8"?>
<calcChain xmlns="http://schemas.openxmlformats.org/spreadsheetml/2006/main">
  <c r="A8" i="5" l="1"/>
  <c r="D9" i="5"/>
  <c r="G10" i="16" l="1"/>
  <c r="G6" i="16"/>
  <c r="H8" i="16" l="1"/>
  <c r="H7" i="16"/>
  <c r="E8" i="16"/>
  <c r="E7" i="16"/>
  <c r="H6" i="16"/>
  <c r="H5" i="16"/>
  <c r="E9" i="16"/>
  <c r="E5" i="16"/>
  <c r="E4" i="16"/>
  <c r="E11" i="16" s="1"/>
  <c r="G13" i="13"/>
  <c r="G12" i="13"/>
  <c r="J10" i="16" s="1"/>
  <c r="G11" i="13"/>
  <c r="J9" i="16" s="1"/>
  <c r="G10" i="13"/>
  <c r="J6" i="16" s="1"/>
  <c r="G9" i="13"/>
  <c r="G8" i="13"/>
  <c r="J7" i="16" s="1"/>
  <c r="G7" i="13"/>
  <c r="J5" i="16" s="1"/>
  <c r="G6" i="13"/>
  <c r="J4" i="16" s="1"/>
  <c r="G5" i="13"/>
  <c r="G4" i="13"/>
  <c r="J8" i="16" s="1"/>
  <c r="H10" i="16"/>
  <c r="H9" i="16"/>
  <c r="H4" i="16"/>
  <c r="F13" i="14"/>
  <c r="E13" i="14"/>
  <c r="D13" i="14"/>
  <c r="C13" i="14"/>
  <c r="G12" i="14"/>
  <c r="G11" i="14"/>
  <c r="I9" i="16" s="1"/>
  <c r="G10" i="14"/>
  <c r="I6" i="16" s="1"/>
  <c r="G9" i="14"/>
  <c r="G8" i="14"/>
  <c r="I7" i="16" s="1"/>
  <c r="G7" i="14"/>
  <c r="I5" i="16" s="1"/>
  <c r="G6" i="14"/>
  <c r="I4" i="16" s="1"/>
  <c r="I11" i="16" s="1"/>
  <c r="G5" i="14"/>
  <c r="G4" i="14"/>
  <c r="I8" i="16" s="1"/>
  <c r="K9" i="16" l="1"/>
  <c r="K5" i="16"/>
  <c r="K7" i="16"/>
  <c r="H11" i="16"/>
  <c r="K4" i="16"/>
  <c r="K10" i="16"/>
  <c r="L10" i="16" s="1"/>
  <c r="K6" i="16"/>
  <c r="L6" i="16" s="1"/>
  <c r="K8" i="16"/>
  <c r="J11" i="16"/>
  <c r="G9" i="16"/>
  <c r="L9" i="16" s="1"/>
  <c r="G13" i="14"/>
  <c r="C11" i="15"/>
  <c r="K11" i="16" l="1"/>
  <c r="G4" i="11"/>
  <c r="G5" i="11"/>
  <c r="G6" i="11"/>
  <c r="G7" i="11"/>
  <c r="G8" i="11"/>
  <c r="G9" i="11"/>
  <c r="G10" i="11"/>
  <c r="G11" i="11"/>
  <c r="G12" i="11"/>
  <c r="G13" i="11"/>
  <c r="G14" i="11"/>
  <c r="C15" i="11"/>
  <c r="F4" i="16" s="1"/>
  <c r="D15" i="11"/>
  <c r="F5" i="16" s="1"/>
  <c r="E15" i="11"/>
  <c r="F7" i="16" s="1"/>
  <c r="F15" i="11"/>
  <c r="F8" i="16" s="1"/>
  <c r="C16" i="11"/>
  <c r="D16" i="11"/>
  <c r="E16" i="11"/>
  <c r="F16" i="11"/>
  <c r="F11" i="16" l="1"/>
  <c r="G15" i="11"/>
  <c r="G16" i="11"/>
  <c r="G6" i="9" l="1"/>
  <c r="G7" i="9"/>
  <c r="G8" i="9"/>
  <c r="G9" i="9"/>
  <c r="G10" i="9"/>
  <c r="G11" i="9"/>
  <c r="G12" i="9"/>
  <c r="G13" i="9"/>
  <c r="G14" i="9"/>
  <c r="G15" i="9"/>
  <c r="G16" i="9"/>
  <c r="C17" i="9"/>
  <c r="D4" i="16" s="1"/>
  <c r="D17" i="9"/>
  <c r="D5" i="16" s="1"/>
  <c r="G5" i="16" s="1"/>
  <c r="L5" i="16" s="1"/>
  <c r="E17" i="9"/>
  <c r="F17" i="9"/>
  <c r="D8" i="16" s="1"/>
  <c r="G8" i="16" s="1"/>
  <c r="L8" i="16" s="1"/>
  <c r="C18" i="9"/>
  <c r="D18" i="9"/>
  <c r="E18" i="9"/>
  <c r="F18" i="9"/>
  <c r="G17" i="9" l="1"/>
  <c r="D7" i="16"/>
  <c r="G7" i="16" s="1"/>
  <c r="G4" i="16"/>
  <c r="G11" i="16" s="1"/>
  <c r="G18" i="9"/>
  <c r="G33" i="2"/>
  <c r="D11" i="16" l="1"/>
  <c r="F30" i="2"/>
  <c r="F33" i="2" s="1"/>
  <c r="D14" i="5" l="1"/>
  <c r="D12" i="3" l="1"/>
  <c r="A10" i="5" l="1"/>
  <c r="A4" i="5"/>
  <c r="A5" i="5"/>
  <c r="A6" i="5"/>
  <c r="A9" i="5"/>
  <c r="A2" i="5"/>
  <c r="D10" i="5" l="1"/>
  <c r="D4" i="5"/>
  <c r="D5" i="5"/>
  <c r="D6" i="5"/>
  <c r="D2" i="5"/>
  <c r="D13" i="3"/>
  <c r="D21" i="3" s="1"/>
  <c r="D14" i="3"/>
  <c r="D22" i="3" s="1"/>
  <c r="D15" i="3"/>
  <c r="D16" i="3"/>
  <c r="D24" i="3" s="1"/>
  <c r="D17" i="3"/>
  <c r="D25" i="3" s="1"/>
  <c r="D18" i="3"/>
  <c r="D19" i="3"/>
  <c r="D29" i="3" s="1"/>
  <c r="D3" i="3"/>
  <c r="D4" i="3"/>
  <c r="D5" i="3"/>
  <c r="D6" i="3"/>
  <c r="D7" i="3"/>
  <c r="D8" i="3"/>
  <c r="D9" i="3"/>
  <c r="D10" i="3"/>
  <c r="D11" i="3"/>
  <c r="D2" i="3"/>
  <c r="D16" i="5" l="1"/>
  <c r="C4" i="16"/>
  <c r="L4" i="16" s="1"/>
  <c r="C7" i="16"/>
  <c r="L7" i="16" s="1"/>
  <c r="E2" i="3"/>
  <c r="E3" i="3" s="1"/>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9" i="3" s="1"/>
  <c r="D30" i="3"/>
  <c r="C11" i="16" l="1"/>
  <c r="L11" i="16"/>
  <c r="E27" i="3"/>
  <c r="E28" i="3" s="1"/>
</calcChain>
</file>

<file path=xl/sharedStrings.xml><?xml version="1.0" encoding="utf-8"?>
<sst xmlns="http://schemas.openxmlformats.org/spreadsheetml/2006/main" count="357" uniqueCount="186">
  <si>
    <t>Evento</t>
  </si>
  <si>
    <t>Fecha</t>
  </si>
  <si>
    <t>Fase</t>
  </si>
  <si>
    <t>Condiciones iniciales</t>
  </si>
  <si>
    <t>Descripción</t>
  </si>
  <si>
    <t>21 al 29 de octubre de 2014</t>
  </si>
  <si>
    <t>4 al 12 de noviembre de 2014</t>
  </si>
  <si>
    <t>21 al 23 de febrero de 2015</t>
  </si>
  <si>
    <t>Autoevaluación institucional</t>
  </si>
  <si>
    <t>Contenido digital</t>
  </si>
  <si>
    <t>Facebook. Se pubicó información pertinente del proceso de Autoevaluación, acompañadas de fotografías de la Universidad en aras de generar sentido de pertenencia</t>
  </si>
  <si>
    <t>Autoevaluación en línea</t>
  </si>
  <si>
    <t>Cuñas radiales. Se realizó el guión, grabación y edición de las cuñas para emitir en la emisora LAUD 90.4 FM.</t>
  </si>
  <si>
    <t>Mensajes por teléfono interno. Se realizó el guión, grabación y edición de spot invitando a participar de la Autoevaluación, los cuales se emitieron a través de los teléfonos que están en conexión con la Red de Datos.</t>
  </si>
  <si>
    <t>página web laud.udistrital.edu.co. Portal donde se publicaron las noticias.</t>
  </si>
  <si>
    <t>Página web udistrital.edu.co. Portal donde se publicaron las noticias.</t>
  </si>
  <si>
    <t>15 al 21 de noviembre 2014</t>
  </si>
  <si>
    <t>Mesas de socialización, validación y retroalimentación de los resultados de Autoevaluación Institucional</t>
  </si>
  <si>
    <t xml:space="preserve">Facebook. Se publicó cada día información de los factores a socializar, acompañadas de fotografías. </t>
  </si>
  <si>
    <t>Este proceso se llevó a cabo  a través del aplicativo online dando así respuesta a 11 factores, 30 características y 376 indicadores.</t>
  </si>
  <si>
    <t xml:space="preserve">Se citó todo el personal administrativo de la Universidad para informarles sobre las fases del proceso de Acreditación Institucional y de la importancia de cada dependencia en el proceso.    </t>
  </si>
  <si>
    <t>Sensibilización de administrativos</t>
  </si>
  <si>
    <t>Página web laud.udistrital.edu.co. Portal donde se publicaron las noticias.</t>
  </si>
  <si>
    <t>Intervención pedagógica para administrativos</t>
  </si>
  <si>
    <t xml:space="preserve">A través de la representación pedagógica Luna Lunar se explicó en qué consiste el proceso deAutoevaluación y Acreditación, la naturaleza, organización, ventajas y  beneficios. </t>
  </si>
  <si>
    <t>Sensibilización a monitores</t>
  </si>
  <si>
    <t xml:space="preserve">Encuentro con los monitores de las  cinco Facultades de la Universidad en la que se les informó sobre la decisión institucional de iniciar el proceso de Acreditación Institucional e invitandoles a ser partícipes de él. </t>
  </si>
  <si>
    <t>Se visitaron todas las depedencias de la Universidad invitando a la comunidad a participar del proceso de Autoevaluación.</t>
  </si>
  <si>
    <t>11 de noviembre 2014 
a 3 de julio 2015</t>
  </si>
  <si>
    <t>Marzo - abril de 2015</t>
  </si>
  <si>
    <t>Animación. Se realizó una animación pedagógica publicada en el portal en YouTube de la Universidad. Alli se invitó a la comunidad académica a participar de la fase de Autoevaluación para alcanzar la Acreditación Institucional de Alta Calidad.</t>
  </si>
  <si>
    <t>Banner. Se diseñó el concepto visual para cada noticia publicada.</t>
  </si>
  <si>
    <t xml:space="preserve">Fondo de pantallas. Se diseñaron varios conceptos invitando a la comunidad a participar del proceso de Autoevaluación. </t>
  </si>
  <si>
    <t>Boletín. Se diseñó un boletín exclusivo del tema de Autoevaluación.</t>
  </si>
  <si>
    <t>Noticias. Se publicaron noticias pertienentes del proceso en la página de Universidad, las facultades, Laud 90,4 FM.</t>
  </si>
  <si>
    <t>La socialización de los resultados se hizo a través de mesas de trabajo con los diferentes estamentos de la Universidad en la Biblioteca Aduanilla de Paiba, proceso mediante el cual se pudo hacer una validación de los 376 indicadores y se aportó ideas de mejoramiento en cada una de las 30 características y 11 factores.</t>
  </si>
  <si>
    <t>Fondo de pantallas. Se diseñaron varios conceptos explicando los resultados de la Autoevaluación.</t>
  </si>
  <si>
    <t>Boletín. Se diseñó el boletín ¿Cómo va la Acreditación Institucional? Mediante el cual se evidencia cómo está la Universidad frente a otras universidades públicas que están acreditadas en alta calidad.</t>
  </si>
  <si>
    <t>Noticias. Se publicaron noticias  del proceso en la página de la Universidad, las Facultades, Laud 90,4 FM.</t>
  </si>
  <si>
    <t>28 de mayo al 
12 de junio de 2015</t>
  </si>
  <si>
    <t>Participación de personas</t>
  </si>
  <si>
    <t>Número de visitas</t>
  </si>
  <si>
    <t xml:space="preserve"> </t>
  </si>
  <si>
    <t>Participación total</t>
  </si>
  <si>
    <t>Facebook.</t>
  </si>
  <si>
    <t>Animación.</t>
  </si>
  <si>
    <t>Banner.</t>
  </si>
  <si>
    <t>Fondo de pantallas.</t>
  </si>
  <si>
    <t>Boletín.</t>
  </si>
  <si>
    <t>Noticias.</t>
  </si>
  <si>
    <t>Cuñas radiales.</t>
  </si>
  <si>
    <t>Mensajes por teléfono interno.</t>
  </si>
  <si>
    <t>Página web institucional.</t>
  </si>
  <si>
    <t>Página web LAUD.</t>
  </si>
  <si>
    <t xml:space="preserve"> Facebook.</t>
  </si>
  <si>
    <t xml:space="preserve"> Banner.</t>
  </si>
  <si>
    <t xml:space="preserve"> Fondos de pantalla.</t>
  </si>
  <si>
    <t xml:space="preserve"> Boletín.</t>
  </si>
  <si>
    <t xml:space="preserve"> Noticias.</t>
  </si>
  <si>
    <t xml:space="preserve"> Cuñas radiales.</t>
  </si>
  <si>
    <t xml:space="preserve"> Página web institucional.</t>
  </si>
  <si>
    <t xml:space="preserve"> Página web LAUD.</t>
  </si>
  <si>
    <t>Sensibilización
Marzo - Abril 
2015</t>
  </si>
  <si>
    <t>Mesas de socialización, validación y retroalimentación</t>
  </si>
  <si>
    <t>Medio</t>
  </si>
  <si>
    <t>Grupos focales</t>
  </si>
  <si>
    <t xml:space="preserve">Los grupos focales estuvieron conformados por estudiantes, egresados, profesores, administrativos y directivos quienes validaron los 11 factores, 30 características y 376 indicadores, correspondientes al modelo planteado por el Consejo Nacional de Acreditación, CNA y asumido por la Universidad.
Además de establecer y validar información, los grupos focales permitieron proyectar las acciones de mejoramiento que permitirán la sostenibilidad de la Acreditación Institucional.
</t>
  </si>
  <si>
    <t>Los grupos focales estuvieron conformados por estudiantes, egresados, profesores, administrativos y directivos quienes validaron los 11 factores, 30 características y 376 indicadores, correspondientes al modelo planteado por el Consejo Nacional de Acreditación, CNA y asumido por la Universidad.
Además de establecer y validar información, los grupos focales permitieron proyectar las acciones de mejoramiento que permitirán la sostenibilidad de la Acreditación Institucional.</t>
  </si>
  <si>
    <t>Octubre de 2015</t>
  </si>
  <si>
    <t xml:space="preserve">Visita pares colaborativos </t>
  </si>
  <si>
    <t xml:space="preserve">7 y 8 de septiembre 
28 y 29 de septiembre
9 y 10 septiembre
30 nov y 1 dic
</t>
  </si>
  <si>
    <t>Las visitas se dieron en el marco de la Convocatoria para el fomento a la acreditación institucional del Ministerio de Educación que ganó la Universidad, ocupando el primer lugar   con un puntaje de 93,10. 
El acompañamiento comprendió cuatro (4) visitas in situ que no excedieron 15 días y acompañamiento virtual de -al menos- 16 horas.</t>
  </si>
  <si>
    <t>Socialización 
 Junio -diciembre
2015</t>
  </si>
  <si>
    <t>Enero - Febrero 2016</t>
  </si>
  <si>
    <t xml:space="preserve">Socialización con dependencias </t>
  </si>
  <si>
    <t>7 de septiembre a
30 nov y 1 dic 2016</t>
  </si>
  <si>
    <t>Sensibilización con estudiantes de las 5 facultades</t>
  </si>
  <si>
    <t>Socialización 
Enero -Febrero 2016</t>
  </si>
  <si>
    <t>Revista 2016</t>
  </si>
  <si>
    <t xml:space="preserve">Se diseñó la revista 2016 : Año de la acreditación institucional con información fundamental del proceso, entre ellos, el ABC, los Planes de Mejoramiento y las Fortalezas de la universidad en materia académica e investifativa. </t>
  </si>
  <si>
    <t>Video institucional</t>
  </si>
  <si>
    <t>Video institucional: Éste es un paso más hacia el reconocimiento de la calidad en los procesos que se adelantan en la Universidad, siendo fruto del esfuerzo compartido por los estudiantes, profesores, egresados, directivos y administrativos. En general de todas las personas que laboran para que todos los días tengamos una Universidad cada vez de mejor calidad.</t>
  </si>
  <si>
    <t>Agenda visita pares externos</t>
  </si>
  <si>
    <t xml:space="preserve">Se hizo público la agenda que desarrollarán los pares académicos durante la visita a la Universidad. </t>
  </si>
  <si>
    <t>Total</t>
  </si>
  <si>
    <t>2, 3 y 4 de marzo de 2016</t>
  </si>
  <si>
    <t>18 - 25 de febrero de 2016</t>
  </si>
  <si>
    <t>Visita pares externos</t>
  </si>
  <si>
    <t>Se visitaron todas las depedencias de la Universidad iinformando sobre la visita de pares externos, se entregó material publicitario y se invitó a visitar la página web en aras de conocer detalles del proceso y de la visita.</t>
  </si>
  <si>
    <t>Se realizaron jornada de información de las facultades de la Universidad.  Se socializó con estudiantes información importante de la visita de pares externos. Las jornadas fueron acompañadas del Grupo de danza de la Universidad y el equipo de Proyección social. Se entregaron  manillas, botones, revistas y plegables.</t>
  </si>
  <si>
    <t xml:space="preserve">Cerca de 1000 personas participaron en los encuentros que fueron convocados por la Universidad con la finalidad de dialogar con los pares académicos de temas fundamentales como investigación, extensión, procesos académicos, bienestar, infraestructura, asuntos administrativos, entre otros.
En estas reuniones, la Comunidad Universitaria tuvo espacio para expresar sus percepciones sobre las fortalezas y aspectos a mejorar al interior de la Institución. También se realizó un recorrido por las cinco Facultades y la Biblioteca Aduanilla de Paiba. </t>
  </si>
  <si>
    <t>Total consultas</t>
  </si>
  <si>
    <t>Promedio Participantes</t>
  </si>
  <si>
    <t>Total Participación</t>
  </si>
  <si>
    <t>11. Recursos financieros</t>
  </si>
  <si>
    <t>10. Recursos de apoyo académico y planta física</t>
  </si>
  <si>
    <t>9. Organización, gestión y administración</t>
  </si>
  <si>
    <t>8. Bienestar institucional</t>
  </si>
  <si>
    <t>7. Autoevaluación y autorregulación</t>
  </si>
  <si>
    <t>6. Pertinencia social</t>
  </si>
  <si>
    <t>5. Investigación</t>
  </si>
  <si>
    <t>4. Procesos académicos</t>
  </si>
  <si>
    <t>3. Profesores</t>
  </si>
  <si>
    <t xml:space="preserve">2. Estudiantes </t>
  </si>
  <si>
    <t>1. Misión y proyecto institucional</t>
  </si>
  <si>
    <t>Directivos</t>
  </si>
  <si>
    <t>Administrativos</t>
  </si>
  <si>
    <t>Docentes</t>
  </si>
  <si>
    <t>Estudiantes</t>
  </si>
  <si>
    <t>Factor</t>
  </si>
  <si>
    <t>Empleadores</t>
  </si>
  <si>
    <t xml:space="preserve">Egresados </t>
  </si>
  <si>
    <t>Investigadores</t>
  </si>
  <si>
    <t>Procesos académicos</t>
  </si>
  <si>
    <t>Administrativos y Directivos</t>
  </si>
  <si>
    <t>Consejo Académico</t>
  </si>
  <si>
    <t>Consejo Superior</t>
  </si>
  <si>
    <t>Participación visita de pares externos</t>
  </si>
  <si>
    <t>Participación de estamentos en las jornadas de socialización y validación de resultados
Mayo-junio de 2015</t>
  </si>
  <si>
    <t>Actividad</t>
  </si>
  <si>
    <t>Participación</t>
  </si>
  <si>
    <t>Visita de condiciones iniciales</t>
  </si>
  <si>
    <t>Autoevaluación</t>
  </si>
  <si>
    <t>Socialización y Validación de resultados</t>
  </si>
  <si>
    <t>Visita Pares externos</t>
  </si>
  <si>
    <t>Sensibilización cinco facultades</t>
  </si>
  <si>
    <t>Total participación</t>
  </si>
  <si>
    <t>25 de febrero de 2015</t>
  </si>
  <si>
    <t>11 de noviembre 2014 a 3 de julio 2015</t>
  </si>
  <si>
    <t>Mayo-junio de 2015</t>
  </si>
  <si>
    <t>7 y 8 de septiembre 
28 y 29 de septiembre
9 y 10 septiembre
30 nov y 1 dic</t>
  </si>
  <si>
    <t>Febrero de 2016</t>
  </si>
  <si>
    <t>Sensibilización monitores</t>
  </si>
  <si>
    <t>Visita pares colaborativos</t>
  </si>
  <si>
    <t xml:space="preserve">Equipo Autoevaluador </t>
  </si>
  <si>
    <t>Vicerrectoría académica y decanos</t>
  </si>
  <si>
    <t>Vicerrectoría administrativa</t>
  </si>
  <si>
    <t>Bienestar Institucional</t>
  </si>
  <si>
    <t xml:space="preserve"> Directivos y administrativos</t>
  </si>
  <si>
    <t>Participación Estudiantes durante el proceso de sensibilización de
 Acreditación Institucional</t>
  </si>
  <si>
    <t>Decanos y coordinadores de Proyectos Curriculares</t>
  </si>
  <si>
    <t>Facebook. Se publicó cada día información de los factores a socializar, acompañadas de fotografías. 
Banner. Se diseñó el concepto visual para cada noticia publicada.
Fondo de pantallas. Se diseñaron varios conceptos explicando los resultados de la Autoevaluación.
Se diseñó la revista 2016 : Año de la acreditación institucional con información fundamental del proceso, entre ellos, el ABC, los Planes de Mejoramiento y las Fortalezas de la universidad en materia académica e investifativa. 
Noticias. Se publicaron noticias  del proceso en la página de la Universidad, las Facultades, Laud 90,4 FM.
Cuñas radiales. Se realizó el guión, grabación y edición de las cuñas para emitir en la emisora LAUD 90.4 FM.
Página web udistrital.edu.co. Portal donde se publicaron las noticias.
Video institucional: Éste es un paso más hacia el reconocimiento de la calidad en los procesos que se adelantan en la Universidad, siendo fruto del esfuerzo compartido por los estudiantes, profesores, egresados, directivos y administrativos. En general de todas las personas que laboran para que todos los días tengamos una Universidad cada vez de mejor calidad.
Se hizo público la agenda que desarrollarán los pares académicos durante la visita a la Universidad. 
Página web laud.udistrital.edu.co. Portal donde se publicaron las noticias.</t>
  </si>
  <si>
    <t>Participación de personas en visita de Condiciones iniciales
25 de febrero de 2015</t>
  </si>
  <si>
    <t>Estamento</t>
  </si>
  <si>
    <t>Cantidad</t>
  </si>
  <si>
    <t>No aplicó</t>
  </si>
  <si>
    <t>Sept 7-8</t>
  </si>
  <si>
    <t xml:space="preserve">Sept 28-29 </t>
  </si>
  <si>
    <t>Sept 9-10</t>
  </si>
  <si>
    <t>Nov 30 y Dic 1</t>
  </si>
  <si>
    <t>Total 
Participación</t>
  </si>
  <si>
    <t>Participación de estamentos en Grupos Focales Octubre 2015</t>
  </si>
  <si>
    <t>Participación visita de pares colaborativos 2015</t>
  </si>
  <si>
    <t>Marzo 2 de 2016</t>
  </si>
  <si>
    <t>Marzo 3 de 2016</t>
  </si>
  <si>
    <t>Marzo 4 de 2016</t>
  </si>
  <si>
    <t>Sensibilización</t>
  </si>
  <si>
    <t>Fase 2. Autoevaluación</t>
  </si>
  <si>
    <t>Fase 3. Pares Externos</t>
  </si>
  <si>
    <t>Profesores</t>
  </si>
  <si>
    <t>Egresados</t>
  </si>
  <si>
    <t xml:space="preserve">Artes </t>
  </si>
  <si>
    <t>Ingeniería</t>
  </si>
  <si>
    <t xml:space="preserve">Medio </t>
  </si>
  <si>
    <t>Tecnológica</t>
  </si>
  <si>
    <t xml:space="preserve">Sede </t>
  </si>
  <si>
    <t>Ciencias y educación</t>
  </si>
  <si>
    <t xml:space="preserve">Administrativos </t>
  </si>
  <si>
    <t>Estamentos</t>
  </si>
  <si>
    <t>Total Fase 1</t>
  </si>
  <si>
    <t>Fase 1. 
Sensibilización</t>
  </si>
  <si>
    <t>Mesas 
temáticas</t>
  </si>
  <si>
    <t>Grupos 
Focales</t>
  </si>
  <si>
    <t>Total 
Fase 2</t>
  </si>
  <si>
    <t>Condiciones 
Iniciales</t>
  </si>
  <si>
    <t>Pares 
colaborativos</t>
  </si>
  <si>
    <t>Pares 
CNA</t>
  </si>
  <si>
    <t>Total 
Fase 3</t>
  </si>
  <si>
    <t>Participación 
Total</t>
  </si>
  <si>
    <t>Apreciaciones
en línea</t>
  </si>
  <si>
    <t>Sensibilización con profesores de pregrado y posgrado</t>
  </si>
  <si>
    <t>Octubre de 2014 - marzo de 2016</t>
  </si>
  <si>
    <t>Visita de Condiciones iniciales</t>
  </si>
  <si>
    <t>Intervención pedagógica para directivos</t>
  </si>
  <si>
    <t>A través del Comité General de Autoevaluación y las Decanaturas de las Facultades se invitó a los docentes a informar a sus estudiantes del proceso de Acreditación que inició la Universidad.</t>
  </si>
  <si>
    <t>El Consejo Nacional de Acreditación visitó la Universidad en aras de conocer los procesos académicos de la Institución y se reunió con todos los estamentos de la Universidad.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</si>
</sst>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1"/>
      <color theme="1"/>
      <name val="Arial Narrow"/>
      <family val="2"/>
    </font>
    <font>
      <sz val="11"/>
      <color theme="1"/>
      <name val="Calibri"/>
      <family val="2"/>
      <scheme val="minor"/>
    </font>
    <font>
      <b/>
      <sz val="11"/>
      <color theme="1"/>
      <name val="Arial Narrow"/>
      <family val="2"/>
    </font>
    <font>
      <sz val="11"/>
      <color theme="1"/>
      <name val="Arial Narrow"/>
      <family val="2"/>
    </font>
    <font>
      <sz val="8"/>
      <color theme="1"/>
      <name val="Arial Narrow"/>
      <family val="2"/>
    </font>
    <font>
      <b/>
      <sz val="14"/>
      <color theme="1"/>
      <name val="Arial Narrow"/>
      <family val="2"/>
    </font>
    <font>
      <b/>
      <sz val="8"/>
      <color theme="1"/>
      <name val="Arial Narrow"/>
      <family val="2"/>
    </font>
    <font>
      <sz val="9"/>
      <color theme="1"/>
      <name val="Arial Narrow"/>
      <family val="2"/>
    </font>
    <font>
      <sz val="7"/>
      <color theme="1"/>
      <name val="Arial Narrow"/>
      <family val="2"/>
    </font>
    <font>
      <b/>
      <sz val="20"/>
      <color theme="1"/>
      <name val="Arial Narrow"/>
      <family val="2"/>
    </font>
    <font>
      <b/>
      <sz val="12"/>
      <color theme="1"/>
      <name val="Arial Narrow"/>
      <family val="2"/>
    </font>
    <font>
      <sz val="12"/>
      <color theme="1"/>
      <name val="Arial Narrow"/>
      <family val="2"/>
    </font>
    <font>
      <b/>
      <sz val="18"/>
      <color theme="1"/>
      <name val="Arial Narrow"/>
      <family val="2"/>
    </font>
    <font>
      <b/>
      <sz val="12"/>
      <name val="Arial Narrow"/>
      <family val="2"/>
    </font>
    <font>
      <sz val="11"/>
      <color rgb="FF000000"/>
      <name val="Arial Narrow"/>
      <family val="2"/>
    </font>
    <font>
      <b/>
      <shadow/>
      <sz val="11"/>
      <color rgb="FF000000"/>
      <name val="Arial Narrow"/>
      <family val="2"/>
    </font>
    <font>
      <b/>
      <sz val="11"/>
      <color theme="0"/>
      <name val="Arial Narrow"/>
      <family val="2"/>
    </font>
    <font>
      <sz val="11"/>
      <color theme="0"/>
      <name val="Arial Narrow"/>
      <family val="2"/>
    </font>
    <font>
      <b/>
      <sz val="16"/>
      <color theme="1"/>
      <name val="Arial Narrow"/>
      <family val="2"/>
    </font>
  </fonts>
  <fills count="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indexed="64"/>
      </right>
      <top/>
      <bottom/>
      <diagonal/>
    </border>
  </borders>
  <cellStyleXfs count="2">
    <xf numFmtId="0" fontId="0" fillId="0" borderId="0"/>
    <xf numFmtId="43" fontId="2" fillId="0" borderId="0" applyFont="0" applyFill="0" applyBorder="0" applyAlignment="0" applyProtection="0"/>
  </cellStyleXfs>
  <cellXfs count="139">
    <xf numFmtId="0" fontId="0" fillId="0" borderId="0" xfId="0"/>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3" fontId="8" fillId="0" borderId="1" xfId="1" applyNumberFormat="1" applyFont="1" applyBorder="1" applyAlignment="1">
      <alignment horizontal="center" vertical="center"/>
    </xf>
    <xf numFmtId="3" fontId="4" fillId="0" borderId="0" xfId="0" applyNumberFormat="1" applyFont="1" applyAlignment="1">
      <alignment vertical="center"/>
    </xf>
    <xf numFmtId="3" fontId="4" fillId="0" borderId="1" xfId="0" applyNumberFormat="1" applyFont="1" applyBorder="1" applyAlignment="1">
      <alignment vertical="center"/>
    </xf>
    <xf numFmtId="3" fontId="5" fillId="0" borderId="1" xfId="1"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vertical="center" wrapText="1"/>
    </xf>
    <xf numFmtId="0" fontId="7" fillId="0" borderId="0" xfId="0" applyFont="1" applyBorder="1" applyAlignment="1">
      <alignment horizontal="center" vertical="center"/>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7" fillId="0" borderId="1" xfId="0" applyFont="1" applyBorder="1" applyAlignment="1">
      <alignment horizontal="center" vertical="center" textRotation="90" wrapText="1"/>
    </xf>
    <xf numFmtId="17" fontId="5" fillId="0" borderId="1" xfId="0" applyNumberFormat="1" applyFont="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3" fontId="8" fillId="0" borderId="1" xfId="1" applyNumberFormat="1" applyFont="1" applyFill="1" applyBorder="1" applyAlignment="1">
      <alignment horizontal="center" vertical="center"/>
    </xf>
    <xf numFmtId="3" fontId="8" fillId="3"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9" fillId="3" borderId="1" xfId="0" applyFont="1" applyFill="1" applyBorder="1" applyAlignment="1">
      <alignment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3" fontId="10" fillId="2" borderId="1"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xf>
    <xf numFmtId="0" fontId="7" fillId="0" borderId="6" xfId="0" applyFont="1" applyBorder="1" applyAlignment="1">
      <alignment horizontal="center" vertical="center" textRotation="90" wrapText="1"/>
    </xf>
    <xf numFmtId="0" fontId="5" fillId="0" borderId="9" xfId="0" applyFont="1" applyBorder="1" applyAlignment="1">
      <alignment horizontal="left" vertical="center" wrapText="1"/>
    </xf>
    <xf numFmtId="0" fontId="1" fillId="3" borderId="0" xfId="0" applyFont="1" applyFill="1" applyAlignment="1">
      <alignment horizontal="center" vertical="center"/>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xf>
    <xf numFmtId="0" fontId="1" fillId="0" borderId="0" xfId="0" applyFont="1" applyAlignment="1">
      <alignment vertical="center"/>
    </xf>
    <xf numFmtId="0" fontId="1" fillId="0" borderId="1" xfId="0" applyFont="1" applyBorder="1" applyAlignment="1">
      <alignment vertical="center" wrapText="1"/>
    </xf>
    <xf numFmtId="0" fontId="1" fillId="0" borderId="0" xfId="0" applyFont="1" applyAlignment="1">
      <alignment horizontal="center" vertical="center"/>
    </xf>
    <xf numFmtId="164" fontId="1" fillId="0" borderId="1" xfId="1" applyNumberFormat="1" applyFont="1" applyBorder="1" applyAlignment="1">
      <alignment horizontal="center" vertical="center"/>
    </xf>
    <xf numFmtId="164" fontId="3" fillId="2" borderId="1" xfId="1" applyNumberFormat="1" applyFont="1" applyFill="1" applyBorder="1" applyAlignment="1">
      <alignment horizontal="center" vertical="center"/>
    </xf>
    <xf numFmtId="0" fontId="6" fillId="3" borderId="0" xfId="0" applyFont="1" applyFill="1" applyBorder="1" applyAlignment="1">
      <alignment vertical="center"/>
    </xf>
    <xf numFmtId="0" fontId="0" fillId="0" borderId="0" xfId="0" applyBorder="1"/>
    <xf numFmtId="0" fontId="1" fillId="3" borderId="0" xfId="0" applyFont="1" applyFill="1" applyBorder="1" applyAlignment="1">
      <alignment horizontal="center" vertical="center"/>
    </xf>
    <xf numFmtId="0" fontId="1" fillId="3" borderId="0" xfId="0"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0" fontId="12" fillId="3" borderId="1" xfId="0" applyFont="1" applyFill="1" applyBorder="1" applyAlignment="1">
      <alignment horizontal="left" vertical="center"/>
    </xf>
    <xf numFmtId="0" fontId="11" fillId="4" borderId="1" xfId="0" applyFont="1" applyFill="1" applyBorder="1" applyAlignment="1">
      <alignment horizontal="left" vertical="center"/>
    </xf>
    <xf numFmtId="0" fontId="11" fillId="4" borderId="1" xfId="0" applyFont="1" applyFill="1" applyBorder="1" applyAlignment="1">
      <alignment horizontal="center" vertical="center"/>
    </xf>
    <xf numFmtId="0" fontId="14" fillId="4" borderId="1" xfId="0" applyFont="1" applyFill="1" applyBorder="1" applyAlignment="1">
      <alignment horizontal="center" vertical="center"/>
    </xf>
    <xf numFmtId="1" fontId="11" fillId="4" borderId="1" xfId="1" applyNumberFormat="1" applyFont="1" applyFill="1" applyBorder="1" applyAlignment="1">
      <alignment horizontal="center" vertical="center"/>
    </xf>
    <xf numFmtId="0" fontId="13" fillId="3" borderId="0" xfId="0" applyFont="1" applyFill="1" applyBorder="1" applyAlignment="1">
      <alignment vertical="center"/>
    </xf>
    <xf numFmtId="0" fontId="1" fillId="0" borderId="0" xfId="0" applyFont="1" applyBorder="1" applyAlignment="1">
      <alignment horizontal="left"/>
    </xf>
    <xf numFmtId="0" fontId="1" fillId="0" borderId="0" xfId="0" applyFont="1" applyBorder="1" applyAlignment="1">
      <alignment horizontal="center"/>
    </xf>
    <xf numFmtId="0" fontId="1" fillId="0" borderId="1" xfId="0" applyFont="1" applyBorder="1" applyAlignment="1">
      <alignment horizontal="left"/>
    </xf>
    <xf numFmtId="0" fontId="11" fillId="0" borderId="1" xfId="0" applyFont="1" applyFill="1" applyBorder="1" applyAlignment="1">
      <alignment horizontal="center" vertical="center"/>
    </xf>
    <xf numFmtId="0" fontId="1" fillId="3" borderId="0" xfId="0" applyFont="1" applyFill="1"/>
    <xf numFmtId="0" fontId="3" fillId="3" borderId="0" xfId="0" applyFont="1" applyFill="1" applyAlignment="1">
      <alignment horizontal="center" vertical="center"/>
    </xf>
    <xf numFmtId="0" fontId="3" fillId="3" borderId="0" xfId="0" applyFont="1" applyFill="1"/>
    <xf numFmtId="0" fontId="3" fillId="5" borderId="1" xfId="0" applyFont="1" applyFill="1" applyBorder="1" applyAlignment="1">
      <alignment horizontal="center" vertical="center"/>
    </xf>
    <xf numFmtId="0" fontId="1" fillId="0" borderId="0" xfId="0" applyFont="1"/>
    <xf numFmtId="0" fontId="15" fillId="0" borderId="13" xfId="0" applyFont="1" applyBorder="1" applyAlignment="1">
      <alignment horizontal="center" vertical="top" wrapText="1" readingOrder="1"/>
    </xf>
    <xf numFmtId="3" fontId="15" fillId="0" borderId="13" xfId="0" applyNumberFormat="1" applyFont="1" applyBorder="1" applyAlignment="1">
      <alignment horizontal="center" vertical="top" wrapText="1" readingOrder="1"/>
    </xf>
    <xf numFmtId="0" fontId="15" fillId="0" borderId="13" xfId="0" applyFont="1" applyBorder="1" applyAlignment="1">
      <alignment horizontal="center" vertical="center" wrapText="1" readingOrder="1"/>
    </xf>
    <xf numFmtId="3" fontId="16" fillId="0" borderId="13" xfId="0" applyNumberFormat="1" applyFont="1" applyBorder="1" applyAlignment="1">
      <alignment horizontal="center" vertical="top" wrapText="1" readingOrder="1"/>
    </xf>
    <xf numFmtId="0" fontId="1" fillId="3" borderId="1" xfId="0" applyFont="1" applyFill="1" applyBorder="1" applyAlignment="1">
      <alignment vertical="center"/>
    </xf>
    <xf numFmtId="0" fontId="3" fillId="5" borderId="1" xfId="0" applyFont="1" applyFill="1" applyBorder="1" applyAlignment="1">
      <alignment vertical="center"/>
    </xf>
    <xf numFmtId="3" fontId="1" fillId="3" borderId="1" xfId="0" applyNumberFormat="1" applyFont="1" applyFill="1" applyBorder="1" applyAlignment="1">
      <alignment horizontal="right" vertical="center" indent="3"/>
    </xf>
    <xf numFmtId="0" fontId="1" fillId="3" borderId="1" xfId="0" applyFont="1" applyFill="1" applyBorder="1" applyAlignment="1">
      <alignment horizontal="right" vertical="center" indent="3"/>
    </xf>
    <xf numFmtId="3" fontId="1" fillId="5" borderId="1" xfId="0" applyNumberFormat="1" applyFont="1" applyFill="1" applyBorder="1" applyAlignment="1">
      <alignment horizontal="right" vertical="center" indent="3"/>
    </xf>
    <xf numFmtId="0" fontId="1" fillId="3" borderId="1" xfId="0" applyFont="1" applyFill="1" applyBorder="1" applyAlignment="1">
      <alignment horizontal="right" vertical="center" indent="2"/>
    </xf>
    <xf numFmtId="0" fontId="1" fillId="0" borderId="1" xfId="0" applyFont="1" applyFill="1" applyBorder="1" applyAlignment="1">
      <alignment horizontal="right" vertical="center" indent="2"/>
    </xf>
    <xf numFmtId="3" fontId="1" fillId="5" borderId="1" xfId="0" applyNumberFormat="1" applyFont="1" applyFill="1" applyBorder="1" applyAlignment="1">
      <alignment horizontal="right" vertical="center" indent="2"/>
    </xf>
    <xf numFmtId="3" fontId="3" fillId="5" borderId="1" xfId="0" applyNumberFormat="1" applyFont="1" applyFill="1" applyBorder="1" applyAlignment="1">
      <alignment horizontal="right" vertical="center" indent="4"/>
    </xf>
    <xf numFmtId="3" fontId="3" fillId="5" borderId="1" xfId="0" applyNumberFormat="1" applyFont="1" applyFill="1" applyBorder="1" applyAlignment="1">
      <alignment horizontal="right" vertical="center" indent="2"/>
    </xf>
    <xf numFmtId="3" fontId="1" fillId="3" borderId="0" xfId="0" applyNumberFormat="1" applyFont="1" applyFill="1" applyAlignment="1">
      <alignment horizontal="center" vertical="center"/>
    </xf>
    <xf numFmtId="3" fontId="3" fillId="6" borderId="1" xfId="0" applyNumberFormat="1" applyFont="1" applyFill="1" applyBorder="1" applyAlignment="1">
      <alignment horizontal="right" vertical="center" indent="2"/>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3" fontId="3" fillId="7" borderId="1" xfId="0" applyNumberFormat="1" applyFont="1" applyFill="1" applyBorder="1" applyAlignment="1">
      <alignment horizontal="right" vertical="center" indent="4"/>
    </xf>
    <xf numFmtId="0" fontId="3" fillId="7" borderId="1" xfId="0" applyFont="1" applyFill="1" applyBorder="1" applyAlignment="1">
      <alignment horizontal="right" vertical="center" indent="4"/>
    </xf>
    <xf numFmtId="0" fontId="3" fillId="7" borderId="1" xfId="0" applyFont="1" applyFill="1" applyBorder="1" applyAlignment="1">
      <alignment horizontal="right" vertical="center" indent="2"/>
    </xf>
    <xf numFmtId="3" fontId="3" fillId="5" borderId="1" xfId="0" applyNumberFormat="1" applyFont="1" applyFill="1" applyBorder="1" applyAlignment="1">
      <alignment horizontal="center" vertical="center"/>
    </xf>
    <xf numFmtId="0" fontId="17" fillId="3" borderId="0" xfId="0" applyFont="1" applyFill="1"/>
    <xf numFmtId="0" fontId="18" fillId="3" borderId="0" xfId="0" applyFont="1" applyFill="1"/>
    <xf numFmtId="0" fontId="5" fillId="3" borderId="1" xfId="0" applyFont="1" applyFill="1" applyBorder="1" applyAlignment="1">
      <alignment horizontal="left" vertical="center" wrapText="1"/>
    </xf>
    <xf numFmtId="0" fontId="5" fillId="3" borderId="1" xfId="0" applyFont="1" applyFill="1" applyBorder="1" applyAlignment="1">
      <alignment horizontal="justify" vertical="center" wrapText="1"/>
    </xf>
    <xf numFmtId="3" fontId="5" fillId="3" borderId="1" xfId="1" applyNumberFormat="1" applyFont="1" applyFill="1" applyBorder="1" applyAlignment="1">
      <alignment horizontal="center" vertical="center"/>
    </xf>
    <xf numFmtId="0" fontId="5" fillId="3" borderId="1" xfId="0" applyFont="1" applyFill="1" applyBorder="1" applyAlignment="1">
      <alignment vertical="center" wrapText="1"/>
    </xf>
    <xf numFmtId="0" fontId="3" fillId="2" borderId="14" xfId="0" applyFont="1" applyFill="1" applyBorder="1" applyAlignment="1">
      <alignment horizontal="center" vertical="center" wrapText="1" readingOrder="1"/>
    </xf>
    <xf numFmtId="0" fontId="11" fillId="3" borderId="1" xfId="0" applyFont="1" applyFill="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6" fillId="0" borderId="0" xfId="0" applyFont="1" applyFill="1" applyBorder="1" applyAlignment="1">
      <alignment horizontal="left" vertical="center"/>
    </xf>
    <xf numFmtId="0" fontId="7" fillId="0" borderId="5"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7" xfId="0" applyFont="1" applyFill="1" applyBorder="1" applyAlignment="1">
      <alignment horizontal="center" vertical="center"/>
    </xf>
    <xf numFmtId="0" fontId="7"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8" xfId="0" applyFont="1" applyFill="1" applyBorder="1" applyAlignment="1">
      <alignment horizontal="center" vertical="center"/>
    </xf>
    <xf numFmtId="0" fontId="13" fillId="4" borderId="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none" spc="20" baseline="0">
                <a:solidFill>
                  <a:schemeClr val="tx1">
                    <a:lumMod val="50000"/>
                    <a:lumOff val="50000"/>
                  </a:schemeClr>
                </a:solidFill>
                <a:latin typeface="Arial Narrow" panose="020B0606020202030204" pitchFamily="34" charset="0"/>
                <a:ea typeface="+mn-ea"/>
                <a:cs typeface="+mn-cs"/>
              </a:defRPr>
            </a:pPr>
            <a:r>
              <a:rPr lang="es-CO" sz="1050" b="1"/>
              <a:t>Participación acumulada de la</a:t>
            </a:r>
            <a:r>
              <a:rPr lang="es-CO" sz="1050" b="1" baseline="0"/>
              <a:t> comunidad universitaria en actividades del proceso de Autoevaluación UDFJC</a:t>
            </a:r>
            <a:r>
              <a:rPr lang="es-CO" sz="1050" b="1"/>
              <a:t> </a:t>
            </a:r>
          </a:p>
        </c:rich>
      </c:tx>
      <c:overlay val="0"/>
      <c:spPr>
        <a:noFill/>
        <a:ln>
          <a:noFill/>
        </a:ln>
        <a:effectLst/>
      </c:spPr>
    </c:title>
    <c:autoTitleDeleted val="0"/>
    <c:plotArea>
      <c:layout/>
      <c:areaChart>
        <c:grouping val="standard"/>
        <c:varyColors val="0"/>
        <c: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cat>
            <c:multiLvlStrRef>
              <c:f>Personas!$A$2:$B$14</c:f>
              <c:multiLvlStrCache>
                <c:ptCount val="2"/>
                <c:lvl>
                  <c:pt idx="0">
                    <c:v>18 - 25 de febrero de 2016</c:v>
                  </c:pt>
                  <c:pt idx="1">
                    <c:v>Sensibilización con estudiantes de las 5 facultades</c:v>
                  </c:pt>
                </c:lvl>
                <c:lvl>
                  <c:pt idx="0">
                    <c:v>Enero - Febrero 2016</c:v>
                  </c:pt>
                  <c:pt idx="1">
                    <c:v>Socialización con dependencias </c:v>
                  </c:pt>
                </c:lvl>
                <c:lvl>
                  <c:pt idx="0">
                    <c:v>7 de septiembre a
30 nov y 1 dic 2016</c:v>
                  </c:pt>
                  <c:pt idx="1">
                    <c:v>Visita pares colaborativos </c:v>
                  </c:pt>
                </c:lvl>
                <c:lvl>
                  <c:pt idx="0">
                    <c:v>Octubre de 2015</c:v>
                  </c:pt>
                  <c:pt idx="1">
                    <c:v>Grupos focales</c:v>
                  </c:pt>
                </c:lvl>
                <c:lvl>
                  <c:pt idx="0">
                    <c:v>28 de mayo al 
12 de junio de 2015</c:v>
                  </c:pt>
                  <c:pt idx="1">
                    <c:v>Mesas de socialización, validación y retroalimentación</c:v>
                  </c:pt>
                </c:lvl>
                <c:lvl>
                  <c:pt idx="0">
                    <c:v>21 al 23 de febrero de 2015</c:v>
                  </c:pt>
                  <c:pt idx="1">
                    <c:v>Intervención pedagógica para administrativos</c:v>
                  </c:pt>
                </c:lvl>
                <c:lvl>
                  <c:pt idx="0">
                    <c:v>11 de noviembre 2014 
a 3 de julio 2015</c:v>
                  </c:pt>
                  <c:pt idx="1">
                    <c:v>Intervención pedagógica para directivos</c:v>
                  </c:pt>
                </c:lvl>
                <c:lvl>
                  <c:pt idx="0">
                    <c:v>25 de febrero de 2015</c:v>
                  </c:pt>
                  <c:pt idx="1">
                    <c:v>Visita de Condiciones iniciales</c:v>
                  </c:pt>
                </c:lvl>
                <c:lvl>
                  <c:pt idx="0">
                    <c:v>11 de noviembre 2014 
a 3 de julio 2015</c:v>
                  </c:pt>
                  <c:pt idx="1">
                    <c:v>Autoevaluación en línea</c:v>
                  </c:pt>
                </c:lvl>
                <c:lvl>
                  <c:pt idx="0">
                    <c:v>15 al 21 de noviembre 2014</c:v>
                  </c:pt>
                  <c:pt idx="1">
                    <c:v>Sensibilización a monitores</c:v>
                  </c:pt>
                </c:lvl>
                <c:lvl>
                  <c:pt idx="0">
                    <c:v>4 al 12 de noviembre de 2014</c:v>
                  </c:pt>
                  <c:pt idx="1">
                    <c:v>Intervención pedagógica para administrativos</c:v>
                  </c:pt>
                </c:lvl>
                <c:lvl>
                  <c:pt idx="0">
                    <c:v>Octubre de 2014 - marzo de 2016</c:v>
                  </c:pt>
                  <c:pt idx="1">
                    <c:v>Sensibilización con profesores de pregrado y posgrado</c:v>
                  </c:pt>
                </c:lvl>
                <c:lvl>
                  <c:pt idx="0">
                    <c:v>21 al 29 de octubre de 2014</c:v>
                  </c:pt>
                  <c:pt idx="1">
                    <c:v>Sensibilización de administrativos</c:v>
                  </c:pt>
                </c:lvl>
              </c:multiLvlStrCache>
            </c:multiLvlStrRef>
          </c:cat>
          <c:val>
            <c:numRef>
              <c:f>Personas!#REF!</c:f>
              <c:numCache>
                <c:formatCode>General</c:formatCode>
                <c:ptCount val="1"/>
                <c:pt idx="0">
                  <c:v>1</c:v>
                </c:pt>
              </c:numCache>
            </c:numRef>
          </c:val>
        </c:ser>
        <c:dLbls>
          <c:showLegendKey val="0"/>
          <c:showVal val="0"/>
          <c:showCatName val="0"/>
          <c:showSerName val="0"/>
          <c:showPercent val="0"/>
          <c:showBubbleSize val="0"/>
        </c:dLbls>
        <c:axId val="115184128"/>
        <c:axId val="120719040"/>
      </c:areaChart>
      <c:catAx>
        <c:axId val="1151841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Arial Narrow" panose="020B0606020202030204" pitchFamily="34" charset="0"/>
                <a:ea typeface="+mn-ea"/>
                <a:cs typeface="+mn-cs"/>
              </a:defRPr>
            </a:pPr>
            <a:endParaRPr lang="es-CO"/>
          </a:p>
        </c:txPr>
        <c:crossAx val="120719040"/>
        <c:crosses val="autoZero"/>
        <c:auto val="1"/>
        <c:lblAlgn val="ctr"/>
        <c:lblOffset val="100"/>
        <c:noMultiLvlLbl val="0"/>
      </c:catAx>
      <c:valAx>
        <c:axId val="120719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Arial Narrow" panose="020B0606020202030204" pitchFamily="34" charset="0"/>
                    <a:ea typeface="+mn-ea"/>
                    <a:cs typeface="+mn-cs"/>
                  </a:defRPr>
                </a:pPr>
                <a:r>
                  <a:rPr lang="es-CO"/>
                  <a:t>Número de personas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Arial Narrow" panose="020B0606020202030204" pitchFamily="34" charset="0"/>
                <a:ea typeface="+mn-ea"/>
                <a:cs typeface="+mn-cs"/>
              </a:defRPr>
            </a:pPr>
            <a:endParaRPr lang="es-CO"/>
          </a:p>
        </c:txPr>
        <c:crossAx val="11518412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CO"/>
              <a:t>Participación en Fase 3 - Pares externos</a:t>
            </a:r>
          </a:p>
        </c:rich>
      </c:tx>
      <c:layout/>
      <c:overlay val="0"/>
    </c:title>
    <c:autoTitleDeleted val="0"/>
    <c:view3D>
      <c:rotX val="90"/>
      <c:rotY val="80"/>
      <c:rAngAx val="0"/>
      <c:perspective val="30"/>
    </c:view3D>
    <c:floor>
      <c:thickness val="0"/>
    </c:floor>
    <c:sideWall>
      <c:thickness val="0"/>
    </c:sideWall>
    <c:backWall>
      <c:thickness val="0"/>
    </c:backWall>
    <c:plotArea>
      <c:layout/>
      <c:pie3DChart>
        <c:varyColors val="1"/>
        <c:ser>
          <c:idx val="0"/>
          <c:order val="0"/>
          <c:explosion val="25"/>
          <c:dLbls>
            <c:numFmt formatCode="0.0%" sourceLinked="0"/>
            <c:txPr>
              <a:bodyPr/>
              <a:lstStyle/>
              <a:p>
                <a:pPr>
                  <a:defRPr sz="800"/>
                </a:pPr>
                <a:endParaRPr lang="es-CO"/>
              </a:p>
            </c:txPr>
            <c:showLegendKey val="0"/>
            <c:showVal val="0"/>
            <c:showCatName val="1"/>
            <c:showSerName val="0"/>
            <c:showPercent val="1"/>
            <c:showBubbleSize val="0"/>
            <c:showLeaderLines val="1"/>
          </c:dLbls>
          <c:cat>
            <c:strRef>
              <c:f>Consolidado!$B$4:$B$10</c:f>
              <c:strCache>
                <c:ptCount val="7"/>
                <c:pt idx="0">
                  <c:v>Estudiantes</c:v>
                </c:pt>
                <c:pt idx="1">
                  <c:v>Profesores</c:v>
                </c:pt>
                <c:pt idx="2">
                  <c:v>Investigadores</c:v>
                </c:pt>
                <c:pt idx="3">
                  <c:v>Administrativos </c:v>
                </c:pt>
                <c:pt idx="4">
                  <c:v>Directivos</c:v>
                </c:pt>
                <c:pt idx="5">
                  <c:v>Egresados</c:v>
                </c:pt>
                <c:pt idx="6">
                  <c:v>Empleadores</c:v>
                </c:pt>
              </c:strCache>
            </c:strRef>
          </c:cat>
          <c:val>
            <c:numRef>
              <c:f>Consolidado!$K$4:$K$10</c:f>
              <c:numCache>
                <c:formatCode>General</c:formatCode>
                <c:ptCount val="7"/>
                <c:pt idx="0">
                  <c:v>932</c:v>
                </c:pt>
                <c:pt idx="1">
                  <c:v>505</c:v>
                </c:pt>
                <c:pt idx="2">
                  <c:v>170</c:v>
                </c:pt>
                <c:pt idx="3">
                  <c:v>380</c:v>
                </c:pt>
                <c:pt idx="4">
                  <c:v>247</c:v>
                </c:pt>
                <c:pt idx="5">
                  <c:v>205</c:v>
                </c:pt>
                <c:pt idx="6">
                  <c:v>75</c:v>
                </c:pt>
              </c:numCache>
            </c:numRef>
          </c:val>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Participación General en proceso de Autoevaluación</a:t>
            </a:r>
          </a:p>
        </c:rich>
      </c:tx>
      <c:layout/>
      <c:overlay val="0"/>
    </c:title>
    <c:autoTitleDeleted val="0"/>
    <c:view3D>
      <c:rotX val="90"/>
      <c:rotY val="40"/>
      <c:rAngAx val="0"/>
      <c:perspective val="30"/>
    </c:view3D>
    <c:floor>
      <c:thickness val="0"/>
    </c:floor>
    <c:sideWall>
      <c:thickness val="0"/>
    </c:sideWall>
    <c:backWall>
      <c:thickness val="0"/>
    </c:backWall>
    <c:plotArea>
      <c:layout>
        <c:manualLayout>
          <c:layoutTarget val="inner"/>
          <c:xMode val="edge"/>
          <c:yMode val="edge"/>
          <c:x val="0.10301561752294774"/>
          <c:y val="0.36589253438764091"/>
          <c:w val="0.8344844187294268"/>
          <c:h val="0.56314932327770273"/>
        </c:manualLayout>
      </c:layout>
      <c:pie3DChart>
        <c:varyColors val="1"/>
        <c:ser>
          <c:idx val="0"/>
          <c:order val="0"/>
          <c:explosion val="25"/>
          <c:dLbls>
            <c:numFmt formatCode="0.0%" sourceLinked="0"/>
            <c:txPr>
              <a:bodyPr/>
              <a:lstStyle/>
              <a:p>
                <a:pPr>
                  <a:defRPr sz="800"/>
                </a:pPr>
                <a:endParaRPr lang="es-CO"/>
              </a:p>
            </c:txPr>
            <c:showLegendKey val="0"/>
            <c:showVal val="0"/>
            <c:showCatName val="1"/>
            <c:showSerName val="0"/>
            <c:showPercent val="1"/>
            <c:showBubbleSize val="0"/>
            <c:showLeaderLines val="1"/>
          </c:dLbls>
          <c:cat>
            <c:strRef>
              <c:f>Consolidado!$B$4:$B$10</c:f>
              <c:strCache>
                <c:ptCount val="7"/>
                <c:pt idx="0">
                  <c:v>Estudiantes</c:v>
                </c:pt>
                <c:pt idx="1">
                  <c:v>Profesores</c:v>
                </c:pt>
                <c:pt idx="2">
                  <c:v>Investigadores</c:v>
                </c:pt>
                <c:pt idx="3">
                  <c:v>Administrativos </c:v>
                </c:pt>
                <c:pt idx="4">
                  <c:v>Directivos</c:v>
                </c:pt>
                <c:pt idx="5">
                  <c:v>Egresados</c:v>
                </c:pt>
                <c:pt idx="6">
                  <c:v>Empleadores</c:v>
                </c:pt>
              </c:strCache>
            </c:strRef>
          </c:cat>
          <c:val>
            <c:numRef>
              <c:f>Consolidado!$L$4:$L$10</c:f>
              <c:numCache>
                <c:formatCode>#,##0</c:formatCode>
                <c:ptCount val="7"/>
                <c:pt idx="0">
                  <c:v>10298</c:v>
                </c:pt>
                <c:pt idx="1">
                  <c:v>2344</c:v>
                </c:pt>
                <c:pt idx="2">
                  <c:v>170</c:v>
                </c:pt>
                <c:pt idx="3">
                  <c:v>4485</c:v>
                </c:pt>
                <c:pt idx="4">
                  <c:v>519</c:v>
                </c:pt>
                <c:pt idx="5">
                  <c:v>448</c:v>
                </c:pt>
                <c:pt idx="6">
                  <c:v>75</c:v>
                </c:pt>
              </c:numCache>
            </c:numRef>
          </c:val>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Consolidado!$B$4</c:f>
              <c:strCache>
                <c:ptCount val="1"/>
                <c:pt idx="0">
                  <c:v>Estudiantes</c:v>
                </c:pt>
              </c:strCache>
            </c:strRef>
          </c:tx>
          <c:invertIfNegative val="0"/>
          <c:cat>
            <c:strRef>
              <c:f>Consolidado!$D$3</c:f>
              <c:strCache>
                <c:ptCount val="1"/>
                <c:pt idx="0">
                  <c:v>Mesas 
temáticas</c:v>
                </c:pt>
              </c:strCache>
            </c:strRef>
          </c:cat>
          <c:val>
            <c:numRef>
              <c:f>Consolidado!$D$4</c:f>
              <c:numCache>
                <c:formatCode>General</c:formatCode>
                <c:ptCount val="1"/>
                <c:pt idx="0">
                  <c:v>202</c:v>
                </c:pt>
              </c:numCache>
            </c:numRef>
          </c:val>
        </c:ser>
        <c:ser>
          <c:idx val="1"/>
          <c:order val="1"/>
          <c:tx>
            <c:strRef>
              <c:f>Consolidado!$B$5</c:f>
              <c:strCache>
                <c:ptCount val="1"/>
                <c:pt idx="0">
                  <c:v>Profesores</c:v>
                </c:pt>
              </c:strCache>
            </c:strRef>
          </c:tx>
          <c:invertIfNegative val="0"/>
          <c:cat>
            <c:strRef>
              <c:f>Consolidado!$D$3</c:f>
              <c:strCache>
                <c:ptCount val="1"/>
                <c:pt idx="0">
                  <c:v>Mesas 
temáticas</c:v>
                </c:pt>
              </c:strCache>
            </c:strRef>
          </c:cat>
          <c:val>
            <c:numRef>
              <c:f>Consolidado!$D$5</c:f>
              <c:numCache>
                <c:formatCode>General</c:formatCode>
                <c:ptCount val="1"/>
                <c:pt idx="0">
                  <c:v>251</c:v>
                </c:pt>
              </c:numCache>
            </c:numRef>
          </c:val>
        </c:ser>
        <c:ser>
          <c:idx val="2"/>
          <c:order val="2"/>
          <c:tx>
            <c:strRef>
              <c:f>Consolidado!$B$7</c:f>
              <c:strCache>
                <c:ptCount val="1"/>
                <c:pt idx="0">
                  <c:v>Administrativos </c:v>
                </c:pt>
              </c:strCache>
            </c:strRef>
          </c:tx>
          <c:invertIfNegative val="0"/>
          <c:cat>
            <c:strRef>
              <c:f>Consolidado!$D$3</c:f>
              <c:strCache>
                <c:ptCount val="1"/>
                <c:pt idx="0">
                  <c:v>Mesas 
temáticas</c:v>
                </c:pt>
              </c:strCache>
            </c:strRef>
          </c:cat>
          <c:val>
            <c:numRef>
              <c:f>Consolidado!$D$7</c:f>
              <c:numCache>
                <c:formatCode>General</c:formatCode>
                <c:ptCount val="1"/>
                <c:pt idx="0">
                  <c:v>123</c:v>
                </c:pt>
              </c:numCache>
            </c:numRef>
          </c:val>
        </c:ser>
        <c:ser>
          <c:idx val="3"/>
          <c:order val="3"/>
          <c:tx>
            <c:strRef>
              <c:f>Consolidado!$B$8</c:f>
              <c:strCache>
                <c:ptCount val="1"/>
                <c:pt idx="0">
                  <c:v>Directivos</c:v>
                </c:pt>
              </c:strCache>
            </c:strRef>
          </c:tx>
          <c:invertIfNegative val="0"/>
          <c:cat>
            <c:strRef>
              <c:f>Consolidado!$D$3</c:f>
              <c:strCache>
                <c:ptCount val="1"/>
                <c:pt idx="0">
                  <c:v>Mesas 
temáticas</c:v>
                </c:pt>
              </c:strCache>
            </c:strRef>
          </c:cat>
          <c:val>
            <c:numRef>
              <c:f>Consolidado!$D$8</c:f>
              <c:numCache>
                <c:formatCode>General</c:formatCode>
                <c:ptCount val="1"/>
                <c:pt idx="0">
                  <c:v>86</c:v>
                </c:pt>
              </c:numCache>
            </c:numRef>
          </c:val>
        </c:ser>
        <c:dLbls>
          <c:showLegendKey val="0"/>
          <c:showVal val="1"/>
          <c:showCatName val="0"/>
          <c:showSerName val="0"/>
          <c:showPercent val="0"/>
          <c:showBubbleSize val="0"/>
        </c:dLbls>
        <c:gapWidth val="150"/>
        <c:overlap val="100"/>
        <c:axId val="122417664"/>
        <c:axId val="122263168"/>
      </c:barChart>
      <c:catAx>
        <c:axId val="122417664"/>
        <c:scaling>
          <c:orientation val="minMax"/>
        </c:scaling>
        <c:delete val="0"/>
        <c:axPos val="b"/>
        <c:majorTickMark val="out"/>
        <c:minorTickMark val="none"/>
        <c:tickLblPos val="nextTo"/>
        <c:crossAx val="122263168"/>
        <c:crosses val="autoZero"/>
        <c:auto val="1"/>
        <c:lblAlgn val="ctr"/>
        <c:lblOffset val="100"/>
        <c:noMultiLvlLbl val="0"/>
      </c:catAx>
      <c:valAx>
        <c:axId val="122263168"/>
        <c:scaling>
          <c:orientation val="minMax"/>
        </c:scaling>
        <c:delete val="0"/>
        <c:axPos val="l"/>
        <c:numFmt formatCode="0%" sourceLinked="1"/>
        <c:majorTickMark val="out"/>
        <c:minorTickMark val="none"/>
        <c:tickLblPos val="nextTo"/>
        <c:crossAx val="122417664"/>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Consolidado!$B$4</c:f>
              <c:strCache>
                <c:ptCount val="1"/>
                <c:pt idx="0">
                  <c:v>Estudiantes</c:v>
                </c:pt>
              </c:strCache>
            </c:strRef>
          </c:tx>
          <c:invertIfNegative val="0"/>
          <c:cat>
            <c:strRef>
              <c:f>Consolidado!$E$3</c:f>
              <c:strCache>
                <c:ptCount val="1"/>
                <c:pt idx="0">
                  <c:v>Apreciaciones
en línea</c:v>
                </c:pt>
              </c:strCache>
            </c:strRef>
          </c:cat>
          <c:val>
            <c:numRef>
              <c:f>Consolidado!$E$4</c:f>
              <c:numCache>
                <c:formatCode>#,##0</c:formatCode>
                <c:ptCount val="1"/>
                <c:pt idx="0">
                  <c:v>2886</c:v>
                </c:pt>
              </c:numCache>
            </c:numRef>
          </c:val>
        </c:ser>
        <c:ser>
          <c:idx val="1"/>
          <c:order val="1"/>
          <c:tx>
            <c:strRef>
              <c:f>Consolidado!$B$5</c:f>
              <c:strCache>
                <c:ptCount val="1"/>
                <c:pt idx="0">
                  <c:v>Profesores</c:v>
                </c:pt>
              </c:strCache>
            </c:strRef>
          </c:tx>
          <c:invertIfNegative val="0"/>
          <c:cat>
            <c:strRef>
              <c:f>Consolidado!$E$3</c:f>
              <c:strCache>
                <c:ptCount val="1"/>
                <c:pt idx="0">
                  <c:v>Apreciaciones
en línea</c:v>
                </c:pt>
              </c:strCache>
            </c:strRef>
          </c:cat>
          <c:val>
            <c:numRef>
              <c:f>Consolidado!$E$5</c:f>
              <c:numCache>
                <c:formatCode>General</c:formatCode>
                <c:ptCount val="1"/>
                <c:pt idx="0">
                  <c:v>517</c:v>
                </c:pt>
              </c:numCache>
            </c:numRef>
          </c:val>
        </c:ser>
        <c:ser>
          <c:idx val="2"/>
          <c:order val="2"/>
          <c:tx>
            <c:strRef>
              <c:f>Consolidado!$B$7</c:f>
              <c:strCache>
                <c:ptCount val="1"/>
                <c:pt idx="0">
                  <c:v>Administrativos </c:v>
                </c:pt>
              </c:strCache>
            </c:strRef>
          </c:tx>
          <c:invertIfNegative val="0"/>
          <c:cat>
            <c:strRef>
              <c:f>Consolidado!$E$3</c:f>
              <c:strCache>
                <c:ptCount val="1"/>
                <c:pt idx="0">
                  <c:v>Apreciaciones
en línea</c:v>
                </c:pt>
              </c:strCache>
            </c:strRef>
          </c:cat>
          <c:val>
            <c:numRef>
              <c:f>Consolidado!$E$7</c:f>
              <c:numCache>
                <c:formatCode>General</c:formatCode>
                <c:ptCount val="1"/>
                <c:pt idx="0">
                  <c:v>365</c:v>
                </c:pt>
              </c:numCache>
            </c:numRef>
          </c:val>
        </c:ser>
        <c:ser>
          <c:idx val="3"/>
          <c:order val="3"/>
          <c:tx>
            <c:strRef>
              <c:f>Consolidado!$B$8</c:f>
              <c:strCache>
                <c:ptCount val="1"/>
                <c:pt idx="0">
                  <c:v>Directivos</c:v>
                </c:pt>
              </c:strCache>
            </c:strRef>
          </c:tx>
          <c:invertIfNegative val="0"/>
          <c:cat>
            <c:strRef>
              <c:f>Consolidado!$E$3</c:f>
              <c:strCache>
                <c:ptCount val="1"/>
                <c:pt idx="0">
                  <c:v>Apreciaciones
en línea</c:v>
                </c:pt>
              </c:strCache>
            </c:strRef>
          </c:cat>
          <c:val>
            <c:numRef>
              <c:f>Consolidado!$E$8</c:f>
              <c:numCache>
                <c:formatCode>General</c:formatCode>
                <c:ptCount val="1"/>
                <c:pt idx="0">
                  <c:v>79</c:v>
                </c:pt>
              </c:numCache>
            </c:numRef>
          </c:val>
        </c:ser>
        <c:ser>
          <c:idx val="4"/>
          <c:order val="4"/>
          <c:tx>
            <c:strRef>
              <c:f>Consolidado!$B$9</c:f>
              <c:strCache>
                <c:ptCount val="1"/>
                <c:pt idx="0">
                  <c:v>Egresados</c:v>
                </c:pt>
              </c:strCache>
            </c:strRef>
          </c:tx>
          <c:invertIfNegative val="0"/>
          <c:cat>
            <c:strRef>
              <c:f>Consolidado!$E$3</c:f>
              <c:strCache>
                <c:ptCount val="1"/>
                <c:pt idx="0">
                  <c:v>Apreciaciones
en línea</c:v>
                </c:pt>
              </c:strCache>
            </c:strRef>
          </c:cat>
          <c:val>
            <c:numRef>
              <c:f>Consolidado!$E$9</c:f>
              <c:numCache>
                <c:formatCode>General</c:formatCode>
                <c:ptCount val="1"/>
                <c:pt idx="0">
                  <c:v>243</c:v>
                </c:pt>
              </c:numCache>
            </c:numRef>
          </c:val>
        </c:ser>
        <c:dLbls>
          <c:showLegendKey val="0"/>
          <c:showVal val="1"/>
          <c:showCatName val="0"/>
          <c:showSerName val="0"/>
          <c:showPercent val="0"/>
          <c:showBubbleSize val="0"/>
        </c:dLbls>
        <c:gapWidth val="150"/>
        <c:overlap val="100"/>
        <c:axId val="122418688"/>
        <c:axId val="124805120"/>
      </c:barChart>
      <c:catAx>
        <c:axId val="122418688"/>
        <c:scaling>
          <c:orientation val="minMax"/>
        </c:scaling>
        <c:delete val="0"/>
        <c:axPos val="b"/>
        <c:majorTickMark val="out"/>
        <c:minorTickMark val="none"/>
        <c:tickLblPos val="nextTo"/>
        <c:crossAx val="124805120"/>
        <c:crosses val="autoZero"/>
        <c:auto val="1"/>
        <c:lblAlgn val="ctr"/>
        <c:lblOffset val="100"/>
        <c:noMultiLvlLbl val="0"/>
      </c:catAx>
      <c:valAx>
        <c:axId val="124805120"/>
        <c:scaling>
          <c:orientation val="minMax"/>
        </c:scaling>
        <c:delete val="0"/>
        <c:axPos val="l"/>
        <c:numFmt formatCode="0%" sourceLinked="1"/>
        <c:majorTickMark val="out"/>
        <c:minorTickMark val="none"/>
        <c:tickLblPos val="nextTo"/>
        <c:crossAx val="122418688"/>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Consolidado!$B$4</c:f>
              <c:strCache>
                <c:ptCount val="1"/>
                <c:pt idx="0">
                  <c:v>Estudiantes</c:v>
                </c:pt>
              </c:strCache>
            </c:strRef>
          </c:tx>
          <c:invertIfNegative val="0"/>
          <c:cat>
            <c:strRef>
              <c:f>Consolidado!$F$3</c:f>
              <c:strCache>
                <c:ptCount val="1"/>
                <c:pt idx="0">
                  <c:v>Grupos 
Focales</c:v>
                </c:pt>
              </c:strCache>
            </c:strRef>
          </c:cat>
          <c:val>
            <c:numRef>
              <c:f>Consolidado!$F$4</c:f>
              <c:numCache>
                <c:formatCode>General</c:formatCode>
                <c:ptCount val="1"/>
                <c:pt idx="0">
                  <c:v>44</c:v>
                </c:pt>
              </c:numCache>
            </c:numRef>
          </c:val>
        </c:ser>
        <c:ser>
          <c:idx val="1"/>
          <c:order val="1"/>
          <c:tx>
            <c:strRef>
              <c:f>Consolidado!$B$5</c:f>
              <c:strCache>
                <c:ptCount val="1"/>
                <c:pt idx="0">
                  <c:v>Profesores</c:v>
                </c:pt>
              </c:strCache>
            </c:strRef>
          </c:tx>
          <c:invertIfNegative val="0"/>
          <c:cat>
            <c:strRef>
              <c:f>Consolidado!$F$3</c:f>
              <c:strCache>
                <c:ptCount val="1"/>
                <c:pt idx="0">
                  <c:v>Grupos 
Focales</c:v>
                </c:pt>
              </c:strCache>
            </c:strRef>
          </c:cat>
          <c:val>
            <c:numRef>
              <c:f>Consolidado!$F$5</c:f>
              <c:numCache>
                <c:formatCode>General</c:formatCode>
                <c:ptCount val="1"/>
                <c:pt idx="0">
                  <c:v>71</c:v>
                </c:pt>
              </c:numCache>
            </c:numRef>
          </c:val>
        </c:ser>
        <c:ser>
          <c:idx val="2"/>
          <c:order val="2"/>
          <c:tx>
            <c:strRef>
              <c:f>Consolidado!$B$7</c:f>
              <c:strCache>
                <c:ptCount val="1"/>
                <c:pt idx="0">
                  <c:v>Administrativos </c:v>
                </c:pt>
              </c:strCache>
            </c:strRef>
          </c:tx>
          <c:invertIfNegative val="0"/>
          <c:cat>
            <c:strRef>
              <c:f>Consolidado!$F$3</c:f>
              <c:strCache>
                <c:ptCount val="1"/>
                <c:pt idx="0">
                  <c:v>Grupos 
Focales</c:v>
                </c:pt>
              </c:strCache>
            </c:strRef>
          </c:cat>
          <c:val>
            <c:numRef>
              <c:f>Consolidado!$F$7</c:f>
              <c:numCache>
                <c:formatCode>General</c:formatCode>
                <c:ptCount val="1"/>
                <c:pt idx="0">
                  <c:v>94</c:v>
                </c:pt>
              </c:numCache>
            </c:numRef>
          </c:val>
        </c:ser>
        <c:ser>
          <c:idx val="3"/>
          <c:order val="3"/>
          <c:tx>
            <c:strRef>
              <c:f>Consolidado!$B$8</c:f>
              <c:strCache>
                <c:ptCount val="1"/>
                <c:pt idx="0">
                  <c:v>Directivos</c:v>
                </c:pt>
              </c:strCache>
            </c:strRef>
          </c:tx>
          <c:invertIfNegative val="0"/>
          <c:cat>
            <c:strRef>
              <c:f>Consolidado!$F$3</c:f>
              <c:strCache>
                <c:ptCount val="1"/>
                <c:pt idx="0">
                  <c:v>Grupos 
Focales</c:v>
                </c:pt>
              </c:strCache>
            </c:strRef>
          </c:cat>
          <c:val>
            <c:numRef>
              <c:f>Consolidado!$F$8</c:f>
              <c:numCache>
                <c:formatCode>General</c:formatCode>
                <c:ptCount val="1"/>
                <c:pt idx="0">
                  <c:v>28</c:v>
                </c:pt>
              </c:numCache>
            </c:numRef>
          </c:val>
        </c:ser>
        <c:dLbls>
          <c:showLegendKey val="0"/>
          <c:showVal val="1"/>
          <c:showCatName val="0"/>
          <c:showSerName val="0"/>
          <c:showPercent val="0"/>
          <c:showBubbleSize val="0"/>
        </c:dLbls>
        <c:gapWidth val="150"/>
        <c:overlap val="100"/>
        <c:axId val="122419200"/>
        <c:axId val="124807424"/>
      </c:barChart>
      <c:catAx>
        <c:axId val="122419200"/>
        <c:scaling>
          <c:orientation val="minMax"/>
        </c:scaling>
        <c:delete val="0"/>
        <c:axPos val="b"/>
        <c:majorTickMark val="out"/>
        <c:minorTickMark val="none"/>
        <c:tickLblPos val="nextTo"/>
        <c:crossAx val="124807424"/>
        <c:crosses val="autoZero"/>
        <c:auto val="1"/>
        <c:lblAlgn val="ctr"/>
        <c:lblOffset val="100"/>
        <c:noMultiLvlLbl val="0"/>
      </c:catAx>
      <c:valAx>
        <c:axId val="124807424"/>
        <c:scaling>
          <c:orientation val="minMax"/>
        </c:scaling>
        <c:delete val="0"/>
        <c:axPos val="l"/>
        <c:numFmt formatCode="0%" sourceLinked="1"/>
        <c:majorTickMark val="out"/>
        <c:minorTickMark val="none"/>
        <c:tickLblPos val="nextTo"/>
        <c:crossAx val="122419200"/>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Consolidado!$B$4</c:f>
              <c:strCache>
                <c:ptCount val="1"/>
                <c:pt idx="0">
                  <c:v>Estudiantes</c:v>
                </c:pt>
              </c:strCache>
            </c:strRef>
          </c:tx>
          <c:invertIfNegative val="0"/>
          <c:cat>
            <c:strRef>
              <c:f>Consolidado!$H$3</c:f>
              <c:strCache>
                <c:ptCount val="1"/>
                <c:pt idx="0">
                  <c:v>Condiciones 
Iniciales</c:v>
                </c:pt>
              </c:strCache>
            </c:strRef>
          </c:cat>
          <c:val>
            <c:numRef>
              <c:f>Consolidado!$H$4</c:f>
              <c:numCache>
                <c:formatCode>General</c:formatCode>
                <c:ptCount val="1"/>
                <c:pt idx="0">
                  <c:v>169</c:v>
                </c:pt>
              </c:numCache>
            </c:numRef>
          </c:val>
        </c:ser>
        <c:ser>
          <c:idx val="1"/>
          <c:order val="1"/>
          <c:tx>
            <c:strRef>
              <c:f>Consolidado!$B$5</c:f>
              <c:strCache>
                <c:ptCount val="1"/>
                <c:pt idx="0">
                  <c:v>Profesores</c:v>
                </c:pt>
              </c:strCache>
            </c:strRef>
          </c:tx>
          <c:invertIfNegative val="0"/>
          <c:cat>
            <c:strRef>
              <c:f>Consolidado!$H$3</c:f>
              <c:strCache>
                <c:ptCount val="1"/>
                <c:pt idx="0">
                  <c:v>Condiciones 
Iniciales</c:v>
                </c:pt>
              </c:strCache>
            </c:strRef>
          </c:cat>
          <c:val>
            <c:numRef>
              <c:f>Consolidado!$H$5</c:f>
              <c:numCache>
                <c:formatCode>General</c:formatCode>
                <c:ptCount val="1"/>
                <c:pt idx="0">
                  <c:v>141</c:v>
                </c:pt>
              </c:numCache>
            </c:numRef>
          </c:val>
        </c:ser>
        <c:ser>
          <c:idx val="2"/>
          <c:order val="2"/>
          <c:tx>
            <c:strRef>
              <c:f>Consolidado!$B$6</c:f>
              <c:strCache>
                <c:ptCount val="1"/>
                <c:pt idx="0">
                  <c:v>Investigadores</c:v>
                </c:pt>
              </c:strCache>
            </c:strRef>
          </c:tx>
          <c:invertIfNegative val="0"/>
          <c:cat>
            <c:strRef>
              <c:f>Consolidado!$H$3</c:f>
              <c:strCache>
                <c:ptCount val="1"/>
                <c:pt idx="0">
                  <c:v>Condiciones 
Iniciales</c:v>
                </c:pt>
              </c:strCache>
            </c:strRef>
          </c:cat>
          <c:val>
            <c:numRef>
              <c:f>Consolidado!$H$6</c:f>
              <c:numCache>
                <c:formatCode>General</c:formatCode>
                <c:ptCount val="1"/>
                <c:pt idx="0">
                  <c:v>70</c:v>
                </c:pt>
              </c:numCache>
            </c:numRef>
          </c:val>
        </c:ser>
        <c:ser>
          <c:idx val="3"/>
          <c:order val="3"/>
          <c:tx>
            <c:strRef>
              <c:f>Consolidado!$B$7</c:f>
              <c:strCache>
                <c:ptCount val="1"/>
                <c:pt idx="0">
                  <c:v>Administrativos </c:v>
                </c:pt>
              </c:strCache>
            </c:strRef>
          </c:tx>
          <c:invertIfNegative val="0"/>
          <c:cat>
            <c:strRef>
              <c:f>Consolidado!$H$3</c:f>
              <c:strCache>
                <c:ptCount val="1"/>
                <c:pt idx="0">
                  <c:v>Condiciones 
Iniciales</c:v>
                </c:pt>
              </c:strCache>
            </c:strRef>
          </c:cat>
          <c:val>
            <c:numRef>
              <c:f>Consolidado!$H$7</c:f>
              <c:numCache>
                <c:formatCode>General</c:formatCode>
                <c:ptCount val="1"/>
                <c:pt idx="0">
                  <c:v>16</c:v>
                </c:pt>
              </c:numCache>
            </c:numRef>
          </c:val>
        </c:ser>
        <c:ser>
          <c:idx val="4"/>
          <c:order val="4"/>
          <c:tx>
            <c:strRef>
              <c:f>Consolidado!$B$8</c:f>
              <c:strCache>
                <c:ptCount val="1"/>
                <c:pt idx="0">
                  <c:v>Directivos</c:v>
                </c:pt>
              </c:strCache>
            </c:strRef>
          </c:tx>
          <c:invertIfNegative val="0"/>
          <c:cat>
            <c:strRef>
              <c:f>Consolidado!$H$3</c:f>
              <c:strCache>
                <c:ptCount val="1"/>
                <c:pt idx="0">
                  <c:v>Condiciones 
Iniciales</c:v>
                </c:pt>
              </c:strCache>
            </c:strRef>
          </c:cat>
          <c:val>
            <c:numRef>
              <c:f>Consolidado!$H$8</c:f>
              <c:numCache>
                <c:formatCode>General</c:formatCode>
                <c:ptCount val="1"/>
                <c:pt idx="0">
                  <c:v>89</c:v>
                </c:pt>
              </c:numCache>
            </c:numRef>
          </c:val>
        </c:ser>
        <c:ser>
          <c:idx val="5"/>
          <c:order val="5"/>
          <c:tx>
            <c:strRef>
              <c:f>Consolidado!$B$9</c:f>
              <c:strCache>
                <c:ptCount val="1"/>
                <c:pt idx="0">
                  <c:v>Egresados</c:v>
                </c:pt>
              </c:strCache>
            </c:strRef>
          </c:tx>
          <c:invertIfNegative val="0"/>
          <c:cat>
            <c:strRef>
              <c:f>Consolidado!$H$3</c:f>
              <c:strCache>
                <c:ptCount val="1"/>
                <c:pt idx="0">
                  <c:v>Condiciones 
Iniciales</c:v>
                </c:pt>
              </c:strCache>
            </c:strRef>
          </c:cat>
          <c:val>
            <c:numRef>
              <c:f>Consolidado!$H$9</c:f>
              <c:numCache>
                <c:formatCode>General</c:formatCode>
                <c:ptCount val="1"/>
                <c:pt idx="0">
                  <c:v>91</c:v>
                </c:pt>
              </c:numCache>
            </c:numRef>
          </c:val>
        </c:ser>
        <c:ser>
          <c:idx val="6"/>
          <c:order val="6"/>
          <c:tx>
            <c:strRef>
              <c:f>Consolidado!$B$10</c:f>
              <c:strCache>
                <c:ptCount val="1"/>
                <c:pt idx="0">
                  <c:v>Empleadores</c:v>
                </c:pt>
              </c:strCache>
            </c:strRef>
          </c:tx>
          <c:invertIfNegative val="0"/>
          <c:cat>
            <c:strRef>
              <c:f>Consolidado!$H$3</c:f>
              <c:strCache>
                <c:ptCount val="1"/>
                <c:pt idx="0">
                  <c:v>Condiciones 
Iniciales</c:v>
                </c:pt>
              </c:strCache>
            </c:strRef>
          </c:cat>
          <c:val>
            <c:numRef>
              <c:f>Consolidado!$H$10</c:f>
              <c:numCache>
                <c:formatCode>General</c:formatCode>
                <c:ptCount val="1"/>
                <c:pt idx="0">
                  <c:v>42</c:v>
                </c:pt>
              </c:numCache>
            </c:numRef>
          </c:val>
        </c:ser>
        <c:dLbls>
          <c:showLegendKey val="0"/>
          <c:showVal val="1"/>
          <c:showCatName val="0"/>
          <c:showSerName val="0"/>
          <c:showPercent val="0"/>
          <c:showBubbleSize val="0"/>
        </c:dLbls>
        <c:gapWidth val="150"/>
        <c:overlap val="100"/>
        <c:axId val="122420736"/>
        <c:axId val="124809728"/>
      </c:barChart>
      <c:catAx>
        <c:axId val="122420736"/>
        <c:scaling>
          <c:orientation val="minMax"/>
        </c:scaling>
        <c:delete val="0"/>
        <c:axPos val="b"/>
        <c:majorTickMark val="out"/>
        <c:minorTickMark val="none"/>
        <c:tickLblPos val="nextTo"/>
        <c:crossAx val="124809728"/>
        <c:crosses val="autoZero"/>
        <c:auto val="1"/>
        <c:lblAlgn val="ctr"/>
        <c:lblOffset val="100"/>
        <c:noMultiLvlLbl val="0"/>
      </c:catAx>
      <c:valAx>
        <c:axId val="124809728"/>
        <c:scaling>
          <c:orientation val="minMax"/>
        </c:scaling>
        <c:delete val="0"/>
        <c:axPos val="l"/>
        <c:numFmt formatCode="0%" sourceLinked="1"/>
        <c:majorTickMark val="out"/>
        <c:minorTickMark val="none"/>
        <c:tickLblPos val="nextTo"/>
        <c:crossAx val="122420736"/>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Consolidado!$B$4</c:f>
              <c:strCache>
                <c:ptCount val="1"/>
                <c:pt idx="0">
                  <c:v>Estudiantes</c:v>
                </c:pt>
              </c:strCache>
            </c:strRef>
          </c:tx>
          <c:invertIfNegative val="0"/>
          <c:cat>
            <c:strRef>
              <c:f>Consolidado!$I$3</c:f>
              <c:strCache>
                <c:ptCount val="1"/>
                <c:pt idx="0">
                  <c:v>Pares 
colaborativos</c:v>
                </c:pt>
              </c:strCache>
            </c:strRef>
          </c:cat>
          <c:val>
            <c:numRef>
              <c:f>Consolidado!$I$4</c:f>
              <c:numCache>
                <c:formatCode>General</c:formatCode>
                <c:ptCount val="1"/>
                <c:pt idx="0">
                  <c:v>514</c:v>
                </c:pt>
              </c:numCache>
            </c:numRef>
          </c:val>
        </c:ser>
        <c:ser>
          <c:idx val="1"/>
          <c:order val="1"/>
          <c:tx>
            <c:strRef>
              <c:f>Consolidado!$B$5</c:f>
              <c:strCache>
                <c:ptCount val="1"/>
                <c:pt idx="0">
                  <c:v>Profesores</c:v>
                </c:pt>
              </c:strCache>
            </c:strRef>
          </c:tx>
          <c:invertIfNegative val="0"/>
          <c:cat>
            <c:strRef>
              <c:f>Consolidado!$I$3</c:f>
              <c:strCache>
                <c:ptCount val="1"/>
                <c:pt idx="0">
                  <c:v>Pares 
colaborativos</c:v>
                </c:pt>
              </c:strCache>
            </c:strRef>
          </c:cat>
          <c:val>
            <c:numRef>
              <c:f>Consolidado!$I$5</c:f>
              <c:numCache>
                <c:formatCode>General</c:formatCode>
                <c:ptCount val="1"/>
                <c:pt idx="0">
                  <c:v>152</c:v>
                </c:pt>
              </c:numCache>
            </c:numRef>
          </c:val>
        </c:ser>
        <c:ser>
          <c:idx val="2"/>
          <c:order val="2"/>
          <c:tx>
            <c:strRef>
              <c:f>Consolidado!$B$6</c:f>
              <c:strCache>
                <c:ptCount val="1"/>
                <c:pt idx="0">
                  <c:v>Investigadores</c:v>
                </c:pt>
              </c:strCache>
            </c:strRef>
          </c:tx>
          <c:invertIfNegative val="0"/>
          <c:cat>
            <c:strRef>
              <c:f>Consolidado!$I$3</c:f>
              <c:strCache>
                <c:ptCount val="1"/>
                <c:pt idx="0">
                  <c:v>Pares 
colaborativos</c:v>
                </c:pt>
              </c:strCache>
            </c:strRef>
          </c:cat>
          <c:val>
            <c:numRef>
              <c:f>Consolidado!$I$6</c:f>
              <c:numCache>
                <c:formatCode>General</c:formatCode>
                <c:ptCount val="1"/>
                <c:pt idx="0">
                  <c:v>30</c:v>
                </c:pt>
              </c:numCache>
            </c:numRef>
          </c:val>
        </c:ser>
        <c:ser>
          <c:idx val="3"/>
          <c:order val="3"/>
          <c:tx>
            <c:strRef>
              <c:f>Consolidado!$B$7</c:f>
              <c:strCache>
                <c:ptCount val="1"/>
                <c:pt idx="0">
                  <c:v>Administrativos </c:v>
                </c:pt>
              </c:strCache>
            </c:strRef>
          </c:tx>
          <c:invertIfNegative val="0"/>
          <c:cat>
            <c:strRef>
              <c:f>Consolidado!$I$3</c:f>
              <c:strCache>
                <c:ptCount val="1"/>
                <c:pt idx="0">
                  <c:v>Pares 
colaborativos</c:v>
                </c:pt>
              </c:strCache>
            </c:strRef>
          </c:cat>
          <c:val>
            <c:numRef>
              <c:f>Consolidado!$I$7</c:f>
              <c:numCache>
                <c:formatCode>General</c:formatCode>
                <c:ptCount val="1"/>
                <c:pt idx="0">
                  <c:v>133</c:v>
                </c:pt>
              </c:numCache>
            </c:numRef>
          </c:val>
        </c:ser>
        <c:ser>
          <c:idx val="4"/>
          <c:order val="4"/>
          <c:tx>
            <c:strRef>
              <c:f>Consolidado!$B$8</c:f>
              <c:strCache>
                <c:ptCount val="1"/>
                <c:pt idx="0">
                  <c:v>Directivos</c:v>
                </c:pt>
              </c:strCache>
            </c:strRef>
          </c:tx>
          <c:invertIfNegative val="0"/>
          <c:cat>
            <c:strRef>
              <c:f>Consolidado!$I$3</c:f>
              <c:strCache>
                <c:ptCount val="1"/>
                <c:pt idx="0">
                  <c:v>Pares 
colaborativos</c:v>
                </c:pt>
              </c:strCache>
            </c:strRef>
          </c:cat>
          <c:val>
            <c:numRef>
              <c:f>Consolidado!$I$8</c:f>
              <c:numCache>
                <c:formatCode>General</c:formatCode>
                <c:ptCount val="1"/>
                <c:pt idx="0">
                  <c:v>15</c:v>
                </c:pt>
              </c:numCache>
            </c:numRef>
          </c:val>
        </c:ser>
        <c:ser>
          <c:idx val="5"/>
          <c:order val="5"/>
          <c:tx>
            <c:strRef>
              <c:f>Consolidado!$B$9</c:f>
              <c:strCache>
                <c:ptCount val="1"/>
                <c:pt idx="0">
                  <c:v>Egresados</c:v>
                </c:pt>
              </c:strCache>
            </c:strRef>
          </c:tx>
          <c:invertIfNegative val="0"/>
          <c:cat>
            <c:strRef>
              <c:f>Consolidado!$I$3</c:f>
              <c:strCache>
                <c:ptCount val="1"/>
                <c:pt idx="0">
                  <c:v>Pares 
colaborativos</c:v>
                </c:pt>
              </c:strCache>
            </c:strRef>
          </c:cat>
          <c:val>
            <c:numRef>
              <c:f>Consolidado!$I$9</c:f>
              <c:numCache>
                <c:formatCode>General</c:formatCode>
                <c:ptCount val="1"/>
                <c:pt idx="0">
                  <c:v>40</c:v>
                </c:pt>
              </c:numCache>
            </c:numRef>
          </c:val>
        </c:ser>
        <c:dLbls>
          <c:showLegendKey val="0"/>
          <c:showVal val="1"/>
          <c:showCatName val="0"/>
          <c:showSerName val="0"/>
          <c:showPercent val="0"/>
          <c:showBubbleSize val="0"/>
        </c:dLbls>
        <c:gapWidth val="150"/>
        <c:overlap val="100"/>
        <c:axId val="133824512"/>
        <c:axId val="133906432"/>
      </c:barChart>
      <c:catAx>
        <c:axId val="133824512"/>
        <c:scaling>
          <c:orientation val="minMax"/>
        </c:scaling>
        <c:delete val="0"/>
        <c:axPos val="b"/>
        <c:majorTickMark val="out"/>
        <c:minorTickMark val="none"/>
        <c:tickLblPos val="nextTo"/>
        <c:crossAx val="133906432"/>
        <c:crosses val="autoZero"/>
        <c:auto val="1"/>
        <c:lblAlgn val="ctr"/>
        <c:lblOffset val="100"/>
        <c:noMultiLvlLbl val="0"/>
      </c:catAx>
      <c:valAx>
        <c:axId val="133906432"/>
        <c:scaling>
          <c:orientation val="minMax"/>
        </c:scaling>
        <c:delete val="0"/>
        <c:axPos val="l"/>
        <c:numFmt formatCode="0%" sourceLinked="1"/>
        <c:majorTickMark val="out"/>
        <c:minorTickMark val="none"/>
        <c:tickLblPos val="nextTo"/>
        <c:crossAx val="133824512"/>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Consolidado!$B$4</c:f>
              <c:strCache>
                <c:ptCount val="1"/>
                <c:pt idx="0">
                  <c:v>Estudiantes</c:v>
                </c:pt>
              </c:strCache>
            </c:strRef>
          </c:tx>
          <c:invertIfNegative val="0"/>
          <c:cat>
            <c:strRef>
              <c:f>Consolidado!$J$3</c:f>
              <c:strCache>
                <c:ptCount val="1"/>
                <c:pt idx="0">
                  <c:v>Pares 
CNA</c:v>
                </c:pt>
              </c:strCache>
            </c:strRef>
          </c:cat>
          <c:val>
            <c:numRef>
              <c:f>Consolidado!$J$4</c:f>
              <c:numCache>
                <c:formatCode>General</c:formatCode>
                <c:ptCount val="1"/>
                <c:pt idx="0">
                  <c:v>249</c:v>
                </c:pt>
              </c:numCache>
            </c:numRef>
          </c:val>
        </c:ser>
        <c:ser>
          <c:idx val="1"/>
          <c:order val="1"/>
          <c:tx>
            <c:strRef>
              <c:f>Consolidado!$B$5</c:f>
              <c:strCache>
                <c:ptCount val="1"/>
                <c:pt idx="0">
                  <c:v>Profesores</c:v>
                </c:pt>
              </c:strCache>
            </c:strRef>
          </c:tx>
          <c:invertIfNegative val="0"/>
          <c:cat>
            <c:strRef>
              <c:f>Consolidado!$J$3</c:f>
              <c:strCache>
                <c:ptCount val="1"/>
                <c:pt idx="0">
                  <c:v>Pares 
CNA</c:v>
                </c:pt>
              </c:strCache>
            </c:strRef>
          </c:cat>
          <c:val>
            <c:numRef>
              <c:f>Consolidado!$J$5</c:f>
              <c:numCache>
                <c:formatCode>General</c:formatCode>
                <c:ptCount val="1"/>
                <c:pt idx="0">
                  <c:v>212</c:v>
                </c:pt>
              </c:numCache>
            </c:numRef>
          </c:val>
        </c:ser>
        <c:ser>
          <c:idx val="2"/>
          <c:order val="2"/>
          <c:tx>
            <c:strRef>
              <c:f>Consolidado!$B$6</c:f>
              <c:strCache>
                <c:ptCount val="1"/>
                <c:pt idx="0">
                  <c:v>Investigadores</c:v>
                </c:pt>
              </c:strCache>
            </c:strRef>
          </c:tx>
          <c:invertIfNegative val="0"/>
          <c:cat>
            <c:strRef>
              <c:f>Consolidado!$J$3</c:f>
              <c:strCache>
                <c:ptCount val="1"/>
                <c:pt idx="0">
                  <c:v>Pares 
CNA</c:v>
                </c:pt>
              </c:strCache>
            </c:strRef>
          </c:cat>
          <c:val>
            <c:numRef>
              <c:f>Consolidado!$J$6</c:f>
              <c:numCache>
                <c:formatCode>General</c:formatCode>
                <c:ptCount val="1"/>
                <c:pt idx="0">
                  <c:v>70</c:v>
                </c:pt>
              </c:numCache>
            </c:numRef>
          </c:val>
        </c:ser>
        <c:ser>
          <c:idx val="3"/>
          <c:order val="3"/>
          <c:tx>
            <c:strRef>
              <c:f>Consolidado!$B$7</c:f>
              <c:strCache>
                <c:ptCount val="1"/>
                <c:pt idx="0">
                  <c:v>Administrativos </c:v>
                </c:pt>
              </c:strCache>
            </c:strRef>
          </c:tx>
          <c:invertIfNegative val="0"/>
          <c:cat>
            <c:strRef>
              <c:f>Consolidado!$J$3</c:f>
              <c:strCache>
                <c:ptCount val="1"/>
                <c:pt idx="0">
                  <c:v>Pares 
CNA</c:v>
                </c:pt>
              </c:strCache>
            </c:strRef>
          </c:cat>
          <c:val>
            <c:numRef>
              <c:f>Consolidado!$J$7</c:f>
              <c:numCache>
                <c:formatCode>General</c:formatCode>
                <c:ptCount val="1"/>
                <c:pt idx="0">
                  <c:v>231</c:v>
                </c:pt>
              </c:numCache>
            </c:numRef>
          </c:val>
        </c:ser>
        <c:ser>
          <c:idx val="4"/>
          <c:order val="4"/>
          <c:tx>
            <c:strRef>
              <c:f>Consolidado!$B$8</c:f>
              <c:strCache>
                <c:ptCount val="1"/>
                <c:pt idx="0">
                  <c:v>Directivos</c:v>
                </c:pt>
              </c:strCache>
            </c:strRef>
          </c:tx>
          <c:invertIfNegative val="0"/>
          <c:cat>
            <c:strRef>
              <c:f>Consolidado!$J$3</c:f>
              <c:strCache>
                <c:ptCount val="1"/>
                <c:pt idx="0">
                  <c:v>Pares 
CNA</c:v>
                </c:pt>
              </c:strCache>
            </c:strRef>
          </c:cat>
          <c:val>
            <c:numRef>
              <c:f>Consolidado!$J$8</c:f>
              <c:numCache>
                <c:formatCode>General</c:formatCode>
                <c:ptCount val="1"/>
                <c:pt idx="0">
                  <c:v>143</c:v>
                </c:pt>
              </c:numCache>
            </c:numRef>
          </c:val>
        </c:ser>
        <c:ser>
          <c:idx val="5"/>
          <c:order val="5"/>
          <c:tx>
            <c:strRef>
              <c:f>Consolidado!$B$9</c:f>
              <c:strCache>
                <c:ptCount val="1"/>
                <c:pt idx="0">
                  <c:v>Egresados</c:v>
                </c:pt>
              </c:strCache>
            </c:strRef>
          </c:tx>
          <c:invertIfNegative val="0"/>
          <c:cat>
            <c:strRef>
              <c:f>Consolidado!$J$3</c:f>
              <c:strCache>
                <c:ptCount val="1"/>
                <c:pt idx="0">
                  <c:v>Pares 
CNA</c:v>
                </c:pt>
              </c:strCache>
            </c:strRef>
          </c:cat>
          <c:val>
            <c:numRef>
              <c:f>Consolidado!$J$9</c:f>
              <c:numCache>
                <c:formatCode>General</c:formatCode>
                <c:ptCount val="1"/>
                <c:pt idx="0">
                  <c:v>74</c:v>
                </c:pt>
              </c:numCache>
            </c:numRef>
          </c:val>
        </c:ser>
        <c:ser>
          <c:idx val="6"/>
          <c:order val="6"/>
          <c:tx>
            <c:strRef>
              <c:f>Consolidado!$B$10</c:f>
              <c:strCache>
                <c:ptCount val="1"/>
                <c:pt idx="0">
                  <c:v>Empleadores</c:v>
                </c:pt>
              </c:strCache>
            </c:strRef>
          </c:tx>
          <c:invertIfNegative val="0"/>
          <c:cat>
            <c:strRef>
              <c:f>Consolidado!$J$3</c:f>
              <c:strCache>
                <c:ptCount val="1"/>
                <c:pt idx="0">
                  <c:v>Pares 
CNA</c:v>
                </c:pt>
              </c:strCache>
            </c:strRef>
          </c:cat>
          <c:val>
            <c:numRef>
              <c:f>Consolidado!$J$10</c:f>
              <c:numCache>
                <c:formatCode>General</c:formatCode>
                <c:ptCount val="1"/>
                <c:pt idx="0">
                  <c:v>33</c:v>
                </c:pt>
              </c:numCache>
            </c:numRef>
          </c:val>
        </c:ser>
        <c:dLbls>
          <c:showLegendKey val="0"/>
          <c:showVal val="1"/>
          <c:showCatName val="0"/>
          <c:showSerName val="0"/>
          <c:showPercent val="0"/>
          <c:showBubbleSize val="0"/>
        </c:dLbls>
        <c:gapWidth val="150"/>
        <c:overlap val="100"/>
        <c:axId val="133825536"/>
        <c:axId val="133908736"/>
      </c:barChart>
      <c:catAx>
        <c:axId val="133825536"/>
        <c:scaling>
          <c:orientation val="minMax"/>
        </c:scaling>
        <c:delete val="0"/>
        <c:axPos val="b"/>
        <c:majorTickMark val="out"/>
        <c:minorTickMark val="none"/>
        <c:tickLblPos val="nextTo"/>
        <c:crossAx val="133908736"/>
        <c:crosses val="autoZero"/>
        <c:auto val="1"/>
        <c:lblAlgn val="ctr"/>
        <c:lblOffset val="100"/>
        <c:noMultiLvlLbl val="0"/>
      </c:catAx>
      <c:valAx>
        <c:axId val="133908736"/>
        <c:scaling>
          <c:orientation val="minMax"/>
        </c:scaling>
        <c:delete val="0"/>
        <c:axPos val="l"/>
        <c:numFmt formatCode="0%" sourceLinked="1"/>
        <c:majorTickMark val="out"/>
        <c:minorTickMark val="none"/>
        <c:tickLblPos val="nextTo"/>
        <c:crossAx val="133825536"/>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Consolidado!$B$4</c:f>
              <c:strCache>
                <c:ptCount val="1"/>
                <c:pt idx="0">
                  <c:v>Estudiantes</c:v>
                </c:pt>
              </c:strCache>
            </c:strRef>
          </c:tx>
          <c:invertIfNegative val="0"/>
          <c:cat>
            <c:strRef>
              <c:f>Consolidado!$AF$2</c:f>
              <c:strCache>
                <c:ptCount val="1"/>
                <c:pt idx="0">
                  <c:v>Sensibilización</c:v>
                </c:pt>
              </c:strCache>
            </c:strRef>
          </c:cat>
          <c:val>
            <c:numRef>
              <c:f>Consolidado!$C$4</c:f>
              <c:numCache>
                <c:formatCode>#,##0</c:formatCode>
                <c:ptCount val="1"/>
                <c:pt idx="0">
                  <c:v>6234</c:v>
                </c:pt>
              </c:numCache>
            </c:numRef>
          </c:val>
        </c:ser>
        <c:ser>
          <c:idx val="1"/>
          <c:order val="1"/>
          <c:tx>
            <c:strRef>
              <c:f>Consolidado!$B$5</c:f>
              <c:strCache>
                <c:ptCount val="1"/>
                <c:pt idx="0">
                  <c:v>Profesores</c:v>
                </c:pt>
              </c:strCache>
            </c:strRef>
          </c:tx>
          <c:invertIfNegative val="0"/>
          <c:cat>
            <c:strRef>
              <c:f>Consolidado!$AF$2</c:f>
              <c:strCache>
                <c:ptCount val="1"/>
                <c:pt idx="0">
                  <c:v>Sensibilización</c:v>
                </c:pt>
              </c:strCache>
            </c:strRef>
          </c:cat>
          <c:val>
            <c:numRef>
              <c:f>Consolidado!$C$5</c:f>
              <c:numCache>
                <c:formatCode>#,##0</c:formatCode>
                <c:ptCount val="1"/>
                <c:pt idx="0">
                  <c:v>1000</c:v>
                </c:pt>
              </c:numCache>
            </c:numRef>
          </c:val>
        </c:ser>
        <c:ser>
          <c:idx val="2"/>
          <c:order val="2"/>
          <c:tx>
            <c:strRef>
              <c:f>Consolidado!$B$7</c:f>
              <c:strCache>
                <c:ptCount val="1"/>
                <c:pt idx="0">
                  <c:v>Administrativos </c:v>
                </c:pt>
              </c:strCache>
            </c:strRef>
          </c:tx>
          <c:invertIfNegative val="0"/>
          <c:cat>
            <c:strRef>
              <c:f>Consolidado!$AF$2</c:f>
              <c:strCache>
                <c:ptCount val="1"/>
                <c:pt idx="0">
                  <c:v>Sensibilización</c:v>
                </c:pt>
              </c:strCache>
            </c:strRef>
          </c:cat>
          <c:val>
            <c:numRef>
              <c:f>Consolidado!$C$7</c:f>
              <c:numCache>
                <c:formatCode>#,##0</c:formatCode>
                <c:ptCount val="1"/>
                <c:pt idx="0">
                  <c:v>3523</c:v>
                </c:pt>
              </c:numCache>
            </c:numRef>
          </c:val>
        </c:ser>
        <c:ser>
          <c:idx val="3"/>
          <c:order val="3"/>
          <c:tx>
            <c:strRef>
              <c:f>Consolidado!$B$8</c:f>
              <c:strCache>
                <c:ptCount val="1"/>
                <c:pt idx="0">
                  <c:v>Directivos</c:v>
                </c:pt>
              </c:strCache>
            </c:strRef>
          </c:tx>
          <c:invertIfNegative val="0"/>
          <c:cat>
            <c:strRef>
              <c:f>Consolidado!$AF$2</c:f>
              <c:strCache>
                <c:ptCount val="1"/>
                <c:pt idx="0">
                  <c:v>Sensibilización</c:v>
                </c:pt>
              </c:strCache>
            </c:strRef>
          </c:cat>
          <c:val>
            <c:numRef>
              <c:f>Consolidado!$C$8</c:f>
              <c:numCache>
                <c:formatCode>General</c:formatCode>
                <c:ptCount val="1"/>
                <c:pt idx="0">
                  <c:v>79</c:v>
                </c:pt>
              </c:numCache>
            </c:numRef>
          </c:val>
        </c:ser>
        <c:dLbls>
          <c:showLegendKey val="0"/>
          <c:showVal val="1"/>
          <c:showCatName val="0"/>
          <c:showSerName val="0"/>
          <c:showPercent val="0"/>
          <c:showBubbleSize val="0"/>
        </c:dLbls>
        <c:gapWidth val="150"/>
        <c:overlap val="100"/>
        <c:axId val="133826048"/>
        <c:axId val="133911040"/>
      </c:barChart>
      <c:catAx>
        <c:axId val="133826048"/>
        <c:scaling>
          <c:orientation val="minMax"/>
        </c:scaling>
        <c:delete val="0"/>
        <c:axPos val="b"/>
        <c:numFmt formatCode="General" sourceLinked="1"/>
        <c:majorTickMark val="out"/>
        <c:minorTickMark val="none"/>
        <c:tickLblPos val="nextTo"/>
        <c:crossAx val="133911040"/>
        <c:crosses val="autoZero"/>
        <c:auto val="1"/>
        <c:lblAlgn val="ctr"/>
        <c:lblOffset val="100"/>
        <c:noMultiLvlLbl val="0"/>
      </c:catAx>
      <c:valAx>
        <c:axId val="133911040"/>
        <c:scaling>
          <c:orientation val="minMax"/>
        </c:scaling>
        <c:delete val="0"/>
        <c:axPos val="l"/>
        <c:numFmt formatCode="0%" sourceLinked="1"/>
        <c:majorTickMark val="out"/>
        <c:minorTickMark val="none"/>
        <c:tickLblPos val="nextTo"/>
        <c:crossAx val="133826048"/>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Participación (%) de personas en Sensibilización de Autoevaluación y Acreditación Institucional</a:t>
            </a:r>
          </a:p>
        </c:rich>
      </c:tx>
      <c:overlay val="0"/>
    </c:title>
    <c:autoTitleDeleted val="0"/>
    <c:plotArea>
      <c:layout/>
      <c:ofPieChart>
        <c:ofPieType val="bar"/>
        <c:varyColors val="1"/>
        <c:ser>
          <c:idx val="0"/>
          <c:order val="0"/>
          <c:tx>
            <c:strRef>
              <c:f>General!$F$1</c:f>
              <c:strCache>
                <c:ptCount val="1"/>
                <c:pt idx="0">
                  <c:v>Participación de personas</c:v>
                </c:pt>
              </c:strCache>
            </c:strRef>
          </c:tx>
          <c:explosion val="25"/>
          <c:dLbls>
            <c:dLbl>
              <c:idx val="0"/>
              <c:layout>
                <c:manualLayout>
                  <c:x val="2.0684167100708441E-3"/>
                  <c:y val="-8.412293871989309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4.1369962875991758E-3"/>
                  <c:y val="0.15020399377635638"/>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800"/>
                </a:pPr>
                <a:endParaRPr lang="es-CO"/>
              </a:p>
            </c:txPr>
            <c:dLblPos val="out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(General!$D$2:$D$7,General!$D$18)</c:f>
              <c:strCache>
                <c:ptCount val="7"/>
                <c:pt idx="0">
                  <c:v>Sensibilización de administrativos</c:v>
                </c:pt>
                <c:pt idx="1">
                  <c:v>Sensibilización con profesores de pregrado y posgrado</c:v>
                </c:pt>
                <c:pt idx="2">
                  <c:v>Intervención pedagógica para administrativos</c:v>
                </c:pt>
                <c:pt idx="3">
                  <c:v>Sensibilización a monitores</c:v>
                </c:pt>
                <c:pt idx="4">
                  <c:v>Autoevaluación en línea</c:v>
                </c:pt>
                <c:pt idx="5">
                  <c:v>Intervención pedagógica para administrativos</c:v>
                </c:pt>
                <c:pt idx="6">
                  <c:v>Mesas de socialización, validación y retroalimentación de los resultados de Autoevaluación Institucional</c:v>
                </c:pt>
              </c:strCache>
            </c:strRef>
          </c:cat>
          <c:val>
            <c:numRef>
              <c:f>(General!$F$2:$F$7,General!$F$18)</c:f>
              <c:numCache>
                <c:formatCode>#,##0</c:formatCode>
                <c:ptCount val="7"/>
                <c:pt idx="0">
                  <c:v>523</c:v>
                </c:pt>
                <c:pt idx="1">
                  <c:v>1000</c:v>
                </c:pt>
                <c:pt idx="2">
                  <c:v>1000</c:v>
                </c:pt>
                <c:pt idx="3">
                  <c:v>234</c:v>
                </c:pt>
                <c:pt idx="4">
                  <c:v>4090</c:v>
                </c:pt>
                <c:pt idx="5">
                  <c:v>1000</c:v>
                </c:pt>
                <c:pt idx="6">
                  <c:v>662</c:v>
                </c:pt>
              </c:numCache>
            </c:numRef>
          </c:val>
        </c:ser>
        <c:dLbls>
          <c:showLegendKey val="0"/>
          <c:showVal val="0"/>
          <c:showCatName val="1"/>
          <c:showSerName val="0"/>
          <c:showPercent val="1"/>
          <c:showBubbleSize val="0"/>
          <c:showLeaderLines val="1"/>
        </c:dLbls>
        <c:gapWidth val="96"/>
        <c:splitType val="percent"/>
        <c:splitPos val="10"/>
        <c:secondPieSize val="49"/>
        <c:serLines/>
      </c:ofPieChart>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CO" sz="1400" b="1">
                <a:solidFill>
                  <a:schemeClr val="accent1"/>
                </a:solidFill>
              </a:rPr>
              <a:t>Medios </a:t>
            </a:r>
            <a:r>
              <a:rPr lang="es-CO" sz="1400" b="1" i="0" baseline="0">
                <a:solidFill>
                  <a:schemeClr val="accent1"/>
                </a:solidFill>
                <a:effectLst/>
              </a:rPr>
              <a:t>institucionales</a:t>
            </a:r>
            <a:endParaRPr lang="es-CO" sz="1100">
              <a:solidFill>
                <a:schemeClr val="accent1"/>
              </a:solidFill>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CO" sz="1400" b="1" baseline="0">
                <a:solidFill>
                  <a:schemeClr val="accent1"/>
                </a:solidFill>
              </a:rPr>
              <a:t> de difusión </a:t>
            </a:r>
            <a:endParaRPr lang="es-CO" sz="1400" b="1">
              <a:solidFill>
                <a:schemeClr val="accent1"/>
              </a:solidFill>
            </a:endParaRP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multiLvlStrRef>
              <c:f>(Virtual!$A$2:$B$11,Virtual!$A$12:$B$19)</c:f>
              <c:multiLvlStrCache>
                <c:ptCount val="18"/>
                <c:lvl>
                  <c:pt idx="0">
                    <c:v>Facebook.</c:v>
                  </c:pt>
                  <c:pt idx="1">
                    <c:v>Animación.</c:v>
                  </c:pt>
                  <c:pt idx="2">
                    <c:v>Banner.</c:v>
                  </c:pt>
                  <c:pt idx="3">
                    <c:v>Fondo de pantallas.</c:v>
                  </c:pt>
                  <c:pt idx="4">
                    <c:v>Boletín.</c:v>
                  </c:pt>
                  <c:pt idx="5">
                    <c:v>Noticias.</c:v>
                  </c:pt>
                  <c:pt idx="6">
                    <c:v>Cuñas radiales.</c:v>
                  </c:pt>
                  <c:pt idx="7">
                    <c:v>Mensajes por teléfono interno.</c:v>
                  </c:pt>
                  <c:pt idx="8">
                    <c:v>Página web institucional.</c:v>
                  </c:pt>
                  <c:pt idx="9">
                    <c:v>Página web LAUD.</c:v>
                  </c:pt>
                  <c:pt idx="10">
                    <c:v> Facebook.</c:v>
                  </c:pt>
                  <c:pt idx="11">
                    <c:v> Banner.</c:v>
                  </c:pt>
                  <c:pt idx="12">
                    <c:v> Fondos de pantalla.</c:v>
                  </c:pt>
                  <c:pt idx="13">
                    <c:v> Boletín.</c:v>
                  </c:pt>
                  <c:pt idx="14">
                    <c:v> Noticias.</c:v>
                  </c:pt>
                  <c:pt idx="15">
                    <c:v> Cuñas radiales.</c:v>
                  </c:pt>
                  <c:pt idx="16">
                    <c:v> Página web institucional.</c:v>
                  </c:pt>
                  <c:pt idx="17">
                    <c:v> Página web LAUD.</c:v>
                  </c:pt>
                </c:lvl>
                <c:lvl>
                  <c:pt idx="0">
                    <c:v>Sensibilización
Marzo - Abril 
2015</c:v>
                  </c:pt>
                  <c:pt idx="10">
                    <c:v>Socialización 
 Junio -diciembre
2015</c:v>
                  </c:pt>
                </c:lvl>
              </c:multiLvlStrCache>
            </c:multiLvlStrRef>
          </c:cat>
          <c:val>
            <c:numRef>
              <c:f>(Virtual!$D$2:$D$11,Virtual!$D$12:$D$19)</c:f>
              <c:numCache>
                <c:formatCode>#,##0</c:formatCode>
                <c:ptCount val="18"/>
                <c:pt idx="0">
                  <c:v>8096</c:v>
                </c:pt>
                <c:pt idx="1">
                  <c:v>301</c:v>
                </c:pt>
                <c:pt idx="2">
                  <c:v>4000</c:v>
                </c:pt>
                <c:pt idx="3">
                  <c:v>2961</c:v>
                </c:pt>
                <c:pt idx="4">
                  <c:v>1063</c:v>
                </c:pt>
                <c:pt idx="5">
                  <c:v>8000</c:v>
                </c:pt>
                <c:pt idx="6">
                  <c:v>25000</c:v>
                </c:pt>
                <c:pt idx="7">
                  <c:v>200</c:v>
                </c:pt>
                <c:pt idx="8">
                  <c:v>8000</c:v>
                </c:pt>
                <c:pt idx="9">
                  <c:v>25000</c:v>
                </c:pt>
                <c:pt idx="10">
                  <c:v>36297</c:v>
                </c:pt>
                <c:pt idx="11">
                  <c:v>4000</c:v>
                </c:pt>
                <c:pt idx="12">
                  <c:v>2961</c:v>
                </c:pt>
                <c:pt idx="13">
                  <c:v>1409</c:v>
                </c:pt>
                <c:pt idx="14">
                  <c:v>8000</c:v>
                </c:pt>
                <c:pt idx="15">
                  <c:v>25000</c:v>
                </c:pt>
                <c:pt idx="16">
                  <c:v>8000</c:v>
                </c:pt>
                <c:pt idx="17">
                  <c:v>25000</c:v>
                </c:pt>
              </c:numCache>
            </c:numRef>
          </c:val>
        </c:ser>
        <c:dLbls>
          <c:showLegendKey val="0"/>
          <c:showVal val="0"/>
          <c:showCatName val="0"/>
          <c:showSerName val="0"/>
          <c:showPercent val="0"/>
          <c:showBubbleSize val="0"/>
        </c:dLbls>
        <c:gapWidth val="219"/>
        <c:overlap val="-27"/>
        <c:axId val="121557504"/>
        <c:axId val="120723072"/>
      </c:barChart>
      <c:catAx>
        <c:axId val="12155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723072"/>
        <c:crosses val="autoZero"/>
        <c:auto val="1"/>
        <c:lblAlgn val="ctr"/>
        <c:lblOffset val="100"/>
        <c:noMultiLvlLbl val="0"/>
      </c:catAx>
      <c:valAx>
        <c:axId val="12072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5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a:pPr>
            <a:endParaRPr lang="es-CO"/>
          </a:p>
        </c:rich>
      </c:tx>
      <c:overlay val="0"/>
      <c:spPr>
        <a:noFill/>
        <a:ln>
          <a:noFill/>
        </a:ln>
        <a:effectLst/>
      </c:spPr>
    </c:title>
    <c:autoTitleDeleted val="0"/>
    <c:plotArea>
      <c:layout/>
      <c:areaChart>
        <c:grouping val="stack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cat>
            <c:strRef>
              <c:f>Virtual!$B$2:$B$19</c:f>
              <c:strCache>
                <c:ptCount val="18"/>
                <c:pt idx="0">
                  <c:v>Facebook.</c:v>
                </c:pt>
                <c:pt idx="1">
                  <c:v>Animación.</c:v>
                </c:pt>
                <c:pt idx="2">
                  <c:v>Banner.</c:v>
                </c:pt>
                <c:pt idx="3">
                  <c:v>Fondo de pantallas.</c:v>
                </c:pt>
                <c:pt idx="4">
                  <c:v>Boletín.</c:v>
                </c:pt>
                <c:pt idx="5">
                  <c:v>Noticias.</c:v>
                </c:pt>
                <c:pt idx="6">
                  <c:v>Cuñas radiales.</c:v>
                </c:pt>
                <c:pt idx="7">
                  <c:v>Mensajes por teléfono interno.</c:v>
                </c:pt>
                <c:pt idx="8">
                  <c:v>Página web institucional.</c:v>
                </c:pt>
                <c:pt idx="9">
                  <c:v>Página web LAUD.</c:v>
                </c:pt>
                <c:pt idx="10">
                  <c:v> Facebook.</c:v>
                </c:pt>
                <c:pt idx="11">
                  <c:v> Banner.</c:v>
                </c:pt>
                <c:pt idx="12">
                  <c:v> Fondos de pantalla.</c:v>
                </c:pt>
                <c:pt idx="13">
                  <c:v> Boletín.</c:v>
                </c:pt>
                <c:pt idx="14">
                  <c:v> Noticias.</c:v>
                </c:pt>
                <c:pt idx="15">
                  <c:v> Cuñas radiales.</c:v>
                </c:pt>
                <c:pt idx="16">
                  <c:v> Página web institucional.</c:v>
                </c:pt>
                <c:pt idx="17">
                  <c:v> Página web LAUD.</c:v>
                </c:pt>
              </c:strCache>
            </c:strRef>
          </c:cat>
          <c:val>
            <c:numRef>
              <c:f>Virtual!$E$2:$E$19</c:f>
              <c:numCache>
                <c:formatCode>#,##0</c:formatCode>
                <c:ptCount val="18"/>
                <c:pt idx="0">
                  <c:v>8096</c:v>
                </c:pt>
                <c:pt idx="1">
                  <c:v>8397</c:v>
                </c:pt>
                <c:pt idx="2">
                  <c:v>12397</c:v>
                </c:pt>
                <c:pt idx="3">
                  <c:v>15358</c:v>
                </c:pt>
                <c:pt idx="4">
                  <c:v>16421</c:v>
                </c:pt>
                <c:pt idx="5">
                  <c:v>24421</c:v>
                </c:pt>
                <c:pt idx="6">
                  <c:v>49421</c:v>
                </c:pt>
                <c:pt idx="7">
                  <c:v>49621</c:v>
                </c:pt>
                <c:pt idx="8">
                  <c:v>57621</c:v>
                </c:pt>
                <c:pt idx="9">
                  <c:v>82621</c:v>
                </c:pt>
                <c:pt idx="10">
                  <c:v>118918</c:v>
                </c:pt>
                <c:pt idx="11">
                  <c:v>122918</c:v>
                </c:pt>
                <c:pt idx="12">
                  <c:v>125879</c:v>
                </c:pt>
                <c:pt idx="13">
                  <c:v>127288</c:v>
                </c:pt>
                <c:pt idx="14">
                  <c:v>135288</c:v>
                </c:pt>
                <c:pt idx="15">
                  <c:v>160288</c:v>
                </c:pt>
                <c:pt idx="16">
                  <c:v>168288</c:v>
                </c:pt>
                <c:pt idx="17">
                  <c:v>193288</c:v>
                </c:pt>
              </c:numCache>
            </c:numRef>
          </c:val>
        </c:ser>
        <c:dLbls>
          <c:showLegendKey val="0"/>
          <c:showVal val="0"/>
          <c:showCatName val="0"/>
          <c:showSerName val="0"/>
          <c:showPercent val="0"/>
          <c:showBubbleSize val="0"/>
        </c:dLbls>
        <c:axId val="121558528"/>
        <c:axId val="120723648"/>
      </c:areaChart>
      <c:catAx>
        <c:axId val="121558528"/>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O"/>
          </a:p>
        </c:txPr>
        <c:crossAx val="120723648"/>
        <c:crosses val="autoZero"/>
        <c:auto val="1"/>
        <c:lblAlgn val="ctr"/>
        <c:lblOffset val="100"/>
        <c:noMultiLvlLbl val="0"/>
      </c:catAx>
      <c:valAx>
        <c:axId val="120723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s-CO"/>
          </a:p>
        </c:txPr>
        <c:crossAx val="12155852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chemeClr val="tx1"/>
          </a:solidFill>
        </a:defRPr>
      </a:pPr>
      <a:endParaRPr lang="es-CO"/>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Arial Narrow" panose="020B0606020202030204" pitchFamily="34" charset="0"/>
                <a:ea typeface="+mn-ea"/>
                <a:cs typeface="+mn-cs"/>
              </a:defRPr>
            </a:pPr>
            <a:r>
              <a:rPr lang="es-CO" b="1"/>
              <a:t>Participación acumulada de la comunidad universitaria en contenidos digitales en proceso de Autoevaluación UDFJC</a:t>
            </a:r>
          </a:p>
        </c:rich>
      </c:tx>
      <c:overlay val="0"/>
      <c:spPr>
        <a:noFill/>
        <a:ln>
          <a:noFill/>
        </a:ln>
        <a:effectLst/>
      </c:spPr>
    </c:title>
    <c:autoTitleDeleted val="0"/>
    <c:plotArea>
      <c:layout/>
      <c:areaChart>
        <c:grouping val="stacked"/>
        <c:varyColors val="0"/>
        <c: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cat>
            <c:multiLvlStrRef>
              <c:f>Virtual!$A$2:$B$29</c:f>
              <c:multiLvlStrCache>
                <c:ptCount val="28"/>
                <c:lvl>
                  <c:pt idx="0">
                    <c:v>Facebook.</c:v>
                  </c:pt>
                  <c:pt idx="1">
                    <c:v>Animación.</c:v>
                  </c:pt>
                  <c:pt idx="2">
                    <c:v>Banner.</c:v>
                  </c:pt>
                  <c:pt idx="3">
                    <c:v>Fondo de pantallas.</c:v>
                  </c:pt>
                  <c:pt idx="4">
                    <c:v>Boletín.</c:v>
                  </c:pt>
                  <c:pt idx="5">
                    <c:v>Noticias.</c:v>
                  </c:pt>
                  <c:pt idx="6">
                    <c:v>Cuñas radiales.</c:v>
                  </c:pt>
                  <c:pt idx="7">
                    <c:v>Mensajes por teléfono interno.</c:v>
                  </c:pt>
                  <c:pt idx="8">
                    <c:v>Página web institucional.</c:v>
                  </c:pt>
                  <c:pt idx="9">
                    <c:v>Página web LAUD.</c:v>
                  </c:pt>
                  <c:pt idx="10">
                    <c:v> Facebook.</c:v>
                  </c:pt>
                  <c:pt idx="11">
                    <c:v> Banner.</c:v>
                  </c:pt>
                  <c:pt idx="12">
                    <c:v> Fondos de pantalla.</c:v>
                  </c:pt>
                  <c:pt idx="13">
                    <c:v> Boletín.</c:v>
                  </c:pt>
                  <c:pt idx="14">
                    <c:v> Noticias.</c:v>
                  </c:pt>
                  <c:pt idx="15">
                    <c:v> Cuñas radiales.</c:v>
                  </c:pt>
                  <c:pt idx="16">
                    <c:v> Página web institucional.</c:v>
                  </c:pt>
                  <c:pt idx="17">
                    <c:v> Página web LAUD.</c:v>
                  </c:pt>
                  <c:pt idx="18">
                    <c:v> Facebook.</c:v>
                  </c:pt>
                  <c:pt idx="19">
                    <c:v> Banner.</c:v>
                  </c:pt>
                  <c:pt idx="20">
                    <c:v> Fondos de pantalla.</c:v>
                  </c:pt>
                  <c:pt idx="21">
                    <c:v>Revista 2016</c:v>
                  </c:pt>
                  <c:pt idx="22">
                    <c:v> Noticias.</c:v>
                  </c:pt>
                  <c:pt idx="23">
                    <c:v> Cuñas radiales.</c:v>
                  </c:pt>
                  <c:pt idx="24">
                    <c:v> Página web institucional.</c:v>
                  </c:pt>
                  <c:pt idx="25">
                    <c:v>Video institucional</c:v>
                  </c:pt>
                  <c:pt idx="26">
                    <c:v>Agenda visita pares externos</c:v>
                  </c:pt>
                  <c:pt idx="27">
                    <c:v> Página web LAUD.</c:v>
                  </c:pt>
                </c:lvl>
                <c:lvl>
                  <c:pt idx="0">
                    <c:v>Sensibilización
Marzo - Abril 
2015</c:v>
                  </c:pt>
                  <c:pt idx="10">
                    <c:v>Socialización 
 Junio -diciembre
2015</c:v>
                  </c:pt>
                  <c:pt idx="18">
                    <c:v>Socialización 
Enero -Febrero 2016</c:v>
                  </c:pt>
                </c:lvl>
              </c:multiLvlStrCache>
            </c:multiLvlStrRef>
          </c:cat>
          <c:val>
            <c:numRef>
              <c:f>Virtual!$E$2:$E$29</c:f>
              <c:numCache>
                <c:formatCode>#,##0</c:formatCode>
                <c:ptCount val="28"/>
                <c:pt idx="0">
                  <c:v>8096</c:v>
                </c:pt>
                <c:pt idx="1">
                  <c:v>8397</c:v>
                </c:pt>
                <c:pt idx="2">
                  <c:v>12397</c:v>
                </c:pt>
                <c:pt idx="3">
                  <c:v>15358</c:v>
                </c:pt>
                <c:pt idx="4">
                  <c:v>16421</c:v>
                </c:pt>
                <c:pt idx="5">
                  <c:v>24421</c:v>
                </c:pt>
                <c:pt idx="6">
                  <c:v>49421</c:v>
                </c:pt>
                <c:pt idx="7">
                  <c:v>49621</c:v>
                </c:pt>
                <c:pt idx="8">
                  <c:v>57621</c:v>
                </c:pt>
                <c:pt idx="9">
                  <c:v>82621</c:v>
                </c:pt>
                <c:pt idx="10">
                  <c:v>118918</c:v>
                </c:pt>
                <c:pt idx="11">
                  <c:v>122918</c:v>
                </c:pt>
                <c:pt idx="12">
                  <c:v>125879</c:v>
                </c:pt>
                <c:pt idx="13">
                  <c:v>127288</c:v>
                </c:pt>
                <c:pt idx="14">
                  <c:v>135288</c:v>
                </c:pt>
                <c:pt idx="15">
                  <c:v>160288</c:v>
                </c:pt>
                <c:pt idx="16">
                  <c:v>168288</c:v>
                </c:pt>
                <c:pt idx="17">
                  <c:v>193288</c:v>
                </c:pt>
                <c:pt idx="18">
                  <c:v>303385</c:v>
                </c:pt>
                <c:pt idx="19">
                  <c:v>307385</c:v>
                </c:pt>
                <c:pt idx="20">
                  <c:v>310346</c:v>
                </c:pt>
                <c:pt idx="21">
                  <c:v>312032</c:v>
                </c:pt>
                <c:pt idx="22">
                  <c:v>314698.66666666669</c:v>
                </c:pt>
                <c:pt idx="23">
                  <c:v>339698.66666666669</c:v>
                </c:pt>
                <c:pt idx="24">
                  <c:v>340839.66666666669</c:v>
                </c:pt>
                <c:pt idx="25">
                  <c:v>342904.66666666669</c:v>
                </c:pt>
                <c:pt idx="26">
                  <c:v>343533.66666666669</c:v>
                </c:pt>
                <c:pt idx="27">
                  <c:v>349173</c:v>
                </c:pt>
              </c:numCache>
            </c:numRef>
          </c:val>
        </c:ser>
        <c:dLbls>
          <c:showLegendKey val="0"/>
          <c:showVal val="0"/>
          <c:showCatName val="0"/>
          <c:showSerName val="0"/>
          <c:showPercent val="0"/>
          <c:showBubbleSize val="0"/>
        </c:dLbls>
        <c:axId val="121559040"/>
        <c:axId val="121004032"/>
      </c:areaChart>
      <c:catAx>
        <c:axId val="121559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Arial Narrow" panose="020B0606020202030204" pitchFamily="34" charset="0"/>
                <a:ea typeface="+mn-ea"/>
                <a:cs typeface="+mn-cs"/>
              </a:defRPr>
            </a:pPr>
            <a:endParaRPr lang="es-CO"/>
          </a:p>
        </c:txPr>
        <c:crossAx val="121004032"/>
        <c:crosses val="autoZero"/>
        <c:auto val="1"/>
        <c:lblAlgn val="ctr"/>
        <c:lblOffset val="100"/>
        <c:noMultiLvlLbl val="0"/>
      </c:catAx>
      <c:valAx>
        <c:axId val="121004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Arial Narrow" panose="020B0606020202030204" pitchFamily="34" charset="0"/>
                    <a:ea typeface="+mn-ea"/>
                    <a:cs typeface="+mn-cs"/>
                  </a:defRPr>
                </a:pPr>
                <a:r>
                  <a:rPr lang="es-CO"/>
                  <a:t>Número de visitas</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Arial Narrow" panose="020B0606020202030204" pitchFamily="34" charset="0"/>
                <a:ea typeface="+mn-ea"/>
                <a:cs typeface="+mn-cs"/>
              </a:defRPr>
            </a:pPr>
            <a:endParaRPr lang="es-CO"/>
          </a:p>
        </c:txPr>
        <c:crossAx val="121559040"/>
        <c:crosses val="autoZero"/>
        <c:crossBetween val="midCat"/>
        <c:majorUnit val="40000"/>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100" b="1">
                <a:latin typeface="Arial Narrow" panose="020B0606020202030204" pitchFamily="34" charset="0"/>
              </a:defRPr>
            </a:pPr>
            <a:r>
              <a:rPr lang="es-CO" sz="1100" b="1">
                <a:solidFill>
                  <a:schemeClr val="tx1">
                    <a:lumMod val="75000"/>
                    <a:lumOff val="25000"/>
                  </a:schemeClr>
                </a:solidFill>
                <a:latin typeface="Arial Narrow" panose="020B0606020202030204" pitchFamily="34" charset="0"/>
              </a:rPr>
              <a:t>Participación porcentual de los estamentos en las jornadas de socialización y validación</a:t>
            </a:r>
          </a:p>
        </c:rich>
      </c:tx>
      <c:layout/>
      <c:overlay val="0"/>
    </c:title>
    <c:autoTitleDeleted val="0"/>
    <c:plotArea>
      <c:layout/>
      <c:pieChart>
        <c:varyColors val="1"/>
        <c:ser>
          <c:idx val="0"/>
          <c:order val="0"/>
          <c:dLbls>
            <c:dLbl>
              <c:idx val="0"/>
              <c:layout>
                <c:manualLayout>
                  <c:x val="-0.10550390693798307"/>
                  <c:y val="0.13779592439679428"/>
                </c:manualLayout>
              </c:layout>
              <c:dLblPos val="bestFit"/>
              <c:showLegendKey val="0"/>
              <c:showVal val="0"/>
              <c:showCatName val="1"/>
              <c:showSerName val="0"/>
              <c:showPercent val="1"/>
              <c:showBubbleSize val="0"/>
            </c:dLbl>
            <c:dLbl>
              <c:idx val="1"/>
              <c:layout>
                <c:manualLayout>
                  <c:x val="5.7412872490774994E-3"/>
                  <c:y val="-0.1496215828989384"/>
                </c:manualLayout>
              </c:layout>
              <c:dLblPos val="bestFit"/>
              <c:showLegendKey val="0"/>
              <c:showVal val="0"/>
              <c:showCatName val="1"/>
              <c:showSerName val="0"/>
              <c:showPercent val="1"/>
              <c:showBubbleSize val="0"/>
            </c:dLbl>
            <c:dLbl>
              <c:idx val="2"/>
              <c:layout>
                <c:manualLayout>
                  <c:x val="0.13593704223960548"/>
                  <c:y val="8.859832590291776E-2"/>
                </c:manualLayout>
              </c:layout>
              <c:dLblPos val="bestFit"/>
              <c:showLegendKey val="0"/>
              <c:showVal val="0"/>
              <c:showCatName val="1"/>
              <c:showSerName val="0"/>
              <c:showPercent val="1"/>
              <c:showBubbleSize val="0"/>
            </c:dLbl>
            <c:dLbl>
              <c:idx val="3"/>
              <c:layout>
                <c:manualLayout>
                  <c:x val="6.234089805877379E-2"/>
                  <c:y val="0.16960686634742428"/>
                </c:manualLayout>
              </c:layout>
              <c:dLblPos val="bestFit"/>
              <c:showLegendKey val="0"/>
              <c:showVal val="0"/>
              <c:showCatName val="1"/>
              <c:showSerName val="0"/>
              <c:showPercent val="1"/>
              <c:showBubbleSize val="0"/>
            </c:dLbl>
            <c:txPr>
              <a:bodyPr/>
              <a:lstStyle/>
              <a:p>
                <a:pPr>
                  <a:defRPr sz="800" b="1">
                    <a:solidFill>
                      <a:schemeClr val="bg1"/>
                    </a:solidFill>
                    <a:latin typeface="Arial Narrow" panose="020B0606020202030204" pitchFamily="34" charset="0"/>
                  </a:defRPr>
                </a:pPr>
                <a:endParaRPr lang="es-CO"/>
              </a:p>
            </c:txPr>
            <c:dLblPos val="inEnd"/>
            <c:showLegendKey val="0"/>
            <c:showVal val="0"/>
            <c:showCatName val="1"/>
            <c:showSerName val="0"/>
            <c:showPercent val="1"/>
            <c:showBubbleSize val="0"/>
            <c:showLeaderLines val="1"/>
          </c:dLbls>
          <c:cat>
            <c:strRef>
              <c:f>'Mesas temáticas'!$C$5:$F$5</c:f>
              <c:strCache>
                <c:ptCount val="4"/>
                <c:pt idx="0">
                  <c:v>Estudiantes</c:v>
                </c:pt>
                <c:pt idx="1">
                  <c:v>Docentes</c:v>
                </c:pt>
                <c:pt idx="2">
                  <c:v>Administrativos</c:v>
                </c:pt>
                <c:pt idx="3">
                  <c:v>Directivos</c:v>
                </c:pt>
              </c:strCache>
            </c:strRef>
          </c:cat>
          <c:val>
            <c:numRef>
              <c:f>'Mesas temáticas'!$C$17:$F$17</c:f>
              <c:numCache>
                <c:formatCode>General</c:formatCode>
                <c:ptCount val="4"/>
                <c:pt idx="0">
                  <c:v>202</c:v>
                </c:pt>
                <c:pt idx="1">
                  <c:v>251</c:v>
                </c:pt>
                <c:pt idx="2">
                  <c:v>123</c:v>
                </c:pt>
                <c:pt idx="3">
                  <c:v>86</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100" b="1">
                <a:latin typeface="Arial Narrow" panose="020B0606020202030204" pitchFamily="34" charset="0"/>
              </a:defRPr>
            </a:pPr>
            <a:r>
              <a:rPr lang="es-CO" sz="1100" b="1">
                <a:solidFill>
                  <a:schemeClr val="tx1">
                    <a:lumMod val="75000"/>
                    <a:lumOff val="25000"/>
                  </a:schemeClr>
                </a:solidFill>
                <a:latin typeface="Arial Narrow" panose="020B0606020202030204" pitchFamily="34" charset="0"/>
              </a:rPr>
              <a:t>Participación porcentual de los estamentos en las jornadas de socialización y validación</a:t>
            </a:r>
          </a:p>
        </c:rich>
      </c:tx>
      <c:layout/>
      <c:overlay val="0"/>
    </c:title>
    <c:autoTitleDeleted val="0"/>
    <c:plotArea>
      <c:layout/>
      <c:pieChart>
        <c:varyColors val="1"/>
        <c:ser>
          <c:idx val="0"/>
          <c:order val="0"/>
          <c:dLbls>
            <c:dLbl>
              <c:idx val="0"/>
              <c:layout>
                <c:manualLayout>
                  <c:x val="-9.4009714302953559E-2"/>
                  <c:y val="0.20108707930496034"/>
                </c:manualLayout>
              </c:layout>
              <c:dLblPos val="bestFit"/>
              <c:showLegendKey val="0"/>
              <c:showVal val="0"/>
              <c:showCatName val="1"/>
              <c:showSerName val="0"/>
              <c:showPercent val="1"/>
              <c:showBubbleSize val="0"/>
            </c:dLbl>
            <c:dLbl>
              <c:idx val="1"/>
              <c:layout>
                <c:manualLayout>
                  <c:x val="-9.5791323498355743E-2"/>
                  <c:y val="-0.14118276354696171"/>
                </c:manualLayout>
              </c:layout>
              <c:dLblPos val="bestFit"/>
              <c:showLegendKey val="0"/>
              <c:showVal val="0"/>
              <c:showCatName val="1"/>
              <c:showSerName val="0"/>
              <c:showPercent val="1"/>
              <c:showBubbleSize val="0"/>
            </c:dLbl>
            <c:dLbl>
              <c:idx val="2"/>
              <c:layout>
                <c:manualLayout>
                  <c:x val="0.15317826650978972"/>
                  <c:y val="-1.266786271969168E-2"/>
                </c:manualLayout>
              </c:layout>
              <c:dLblPos val="bestFit"/>
              <c:showLegendKey val="0"/>
              <c:showVal val="0"/>
              <c:showCatName val="1"/>
              <c:showSerName val="0"/>
              <c:showPercent val="1"/>
              <c:showBubbleSize val="0"/>
            </c:dLbl>
            <c:dLbl>
              <c:idx val="3"/>
              <c:layout>
                <c:manualLayout>
                  <c:x val="4.7015265333212701E-2"/>
                  <c:y val="0.16960696368650122"/>
                </c:manualLayout>
              </c:layout>
              <c:dLblPos val="bestFit"/>
              <c:showLegendKey val="0"/>
              <c:showVal val="0"/>
              <c:showCatName val="1"/>
              <c:showSerName val="0"/>
              <c:showPercent val="1"/>
              <c:showBubbleSize val="0"/>
            </c:dLbl>
            <c:txPr>
              <a:bodyPr/>
              <a:lstStyle/>
              <a:p>
                <a:pPr>
                  <a:defRPr sz="800" b="1">
                    <a:solidFill>
                      <a:schemeClr val="bg1"/>
                    </a:solidFill>
                    <a:latin typeface="Arial Narrow" panose="020B0606020202030204" pitchFamily="34" charset="0"/>
                  </a:defRPr>
                </a:pPr>
                <a:endParaRPr lang="es-CO"/>
              </a:p>
            </c:txPr>
            <c:dLblPos val="inEnd"/>
            <c:showLegendKey val="0"/>
            <c:showVal val="0"/>
            <c:showCatName val="1"/>
            <c:showSerName val="0"/>
            <c:showPercent val="1"/>
            <c:showBubbleSize val="0"/>
            <c:showLeaderLines val="1"/>
          </c:dLbls>
          <c:cat>
            <c:strRef>
              <c:f>'Grupos Focales'!$C$3:$F$3</c:f>
              <c:strCache>
                <c:ptCount val="4"/>
                <c:pt idx="0">
                  <c:v>Estudiantes</c:v>
                </c:pt>
                <c:pt idx="1">
                  <c:v>Docentes</c:v>
                </c:pt>
                <c:pt idx="2">
                  <c:v>Administrativos</c:v>
                </c:pt>
                <c:pt idx="3">
                  <c:v>Directivos</c:v>
                </c:pt>
              </c:strCache>
            </c:strRef>
          </c:cat>
          <c:val>
            <c:numRef>
              <c:f>'Grupos Focales'!$C$15:$F$15</c:f>
              <c:numCache>
                <c:formatCode>General</c:formatCode>
                <c:ptCount val="4"/>
                <c:pt idx="0">
                  <c:v>44</c:v>
                </c:pt>
                <c:pt idx="1">
                  <c:v>71</c:v>
                </c:pt>
                <c:pt idx="2">
                  <c:v>94</c:v>
                </c:pt>
                <c:pt idx="3">
                  <c:v>28</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CO"/>
              <a:t>Participación en Fase 1 - Sensibilización</a:t>
            </a:r>
          </a:p>
        </c:rich>
      </c:tx>
      <c:layout/>
      <c:overlay val="0"/>
    </c:title>
    <c:autoTitleDeleted val="0"/>
    <c:view3D>
      <c:rotX val="90"/>
      <c:rotY val="210"/>
      <c:rAngAx val="0"/>
      <c:perspective val="30"/>
    </c:view3D>
    <c:floor>
      <c:thickness val="0"/>
    </c:floor>
    <c:sideWall>
      <c:thickness val="0"/>
    </c:sideWall>
    <c:backWall>
      <c:thickness val="0"/>
    </c:backWall>
    <c:plotArea>
      <c:layout/>
      <c:pie3DChart>
        <c:varyColors val="1"/>
        <c:ser>
          <c:idx val="0"/>
          <c:order val="0"/>
          <c:explosion val="25"/>
          <c:dLbls>
            <c:numFmt formatCode="0.0%" sourceLinked="0"/>
            <c:txPr>
              <a:bodyPr/>
              <a:lstStyle/>
              <a:p>
                <a:pPr>
                  <a:defRPr sz="800"/>
                </a:pPr>
                <a:endParaRPr lang="es-CO"/>
              </a:p>
            </c:txPr>
            <c:showLegendKey val="0"/>
            <c:showVal val="0"/>
            <c:showCatName val="1"/>
            <c:showSerName val="0"/>
            <c:showPercent val="1"/>
            <c:showBubbleSize val="0"/>
            <c:showLeaderLines val="1"/>
          </c:dLbls>
          <c:cat>
            <c:strRef>
              <c:f>(Consolidado!$B$4,Consolidado!$B$5,Consolidado!$B$7,Consolidado!$B$8)</c:f>
              <c:strCache>
                <c:ptCount val="4"/>
                <c:pt idx="0">
                  <c:v>Estudiantes</c:v>
                </c:pt>
                <c:pt idx="1">
                  <c:v>Profesores</c:v>
                </c:pt>
                <c:pt idx="2">
                  <c:v>Administrativos </c:v>
                </c:pt>
                <c:pt idx="3">
                  <c:v>Directivos</c:v>
                </c:pt>
              </c:strCache>
            </c:strRef>
          </c:cat>
          <c:val>
            <c:numRef>
              <c:f>(Consolidado!$C$4,Consolidado!$C$5,Consolidado!$C$7,Consolidado!$C$8)</c:f>
              <c:numCache>
                <c:formatCode>#,##0</c:formatCode>
                <c:ptCount val="4"/>
                <c:pt idx="0">
                  <c:v>6234</c:v>
                </c:pt>
                <c:pt idx="1">
                  <c:v>1000</c:v>
                </c:pt>
                <c:pt idx="2">
                  <c:v>3523</c:v>
                </c:pt>
                <c:pt idx="3" formatCode="General">
                  <c:v>79</c:v>
                </c:pt>
              </c:numCache>
            </c:numRef>
          </c:val>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CO"/>
              <a:t>Participación en Fase 2 - Autoevaluación</a:t>
            </a:r>
          </a:p>
        </c:rich>
      </c:tx>
      <c:layout/>
      <c:overlay val="0"/>
    </c:title>
    <c:autoTitleDeleted val="0"/>
    <c:view3D>
      <c:rotX val="90"/>
      <c:rotY val="130"/>
      <c:rAngAx val="0"/>
      <c:perspective val="30"/>
    </c:view3D>
    <c:floor>
      <c:thickness val="0"/>
    </c:floor>
    <c:sideWall>
      <c:thickness val="0"/>
    </c:sideWall>
    <c:backWall>
      <c:thickness val="0"/>
    </c:backWall>
    <c:plotArea>
      <c:layout/>
      <c:pie3DChart>
        <c:varyColors val="1"/>
        <c:ser>
          <c:idx val="0"/>
          <c:order val="0"/>
          <c:explosion val="25"/>
          <c:dLbls>
            <c:numFmt formatCode="0.0%" sourceLinked="0"/>
            <c:txPr>
              <a:bodyPr/>
              <a:lstStyle/>
              <a:p>
                <a:pPr>
                  <a:defRPr sz="800"/>
                </a:pPr>
                <a:endParaRPr lang="es-CO"/>
              </a:p>
            </c:txPr>
            <c:showLegendKey val="0"/>
            <c:showVal val="0"/>
            <c:showCatName val="1"/>
            <c:showSerName val="0"/>
            <c:showPercent val="1"/>
            <c:showBubbleSize val="0"/>
            <c:showLeaderLines val="1"/>
          </c:dLbls>
          <c:cat>
            <c:strRef>
              <c:f>(Consolidado!$B$4,Consolidado!$B$5,Consolidado!$B$7:$B$9)</c:f>
              <c:strCache>
                <c:ptCount val="5"/>
                <c:pt idx="0">
                  <c:v>Estudiantes</c:v>
                </c:pt>
                <c:pt idx="1">
                  <c:v>Profesores</c:v>
                </c:pt>
                <c:pt idx="2">
                  <c:v>Administrativos </c:v>
                </c:pt>
                <c:pt idx="3">
                  <c:v>Directivos</c:v>
                </c:pt>
                <c:pt idx="4">
                  <c:v>Egresados</c:v>
                </c:pt>
              </c:strCache>
            </c:strRef>
          </c:cat>
          <c:val>
            <c:numRef>
              <c:f>(Consolidado!$G$4:$G$5,Consolidado!$G$7:$G$9)</c:f>
              <c:numCache>
                <c:formatCode>General</c:formatCode>
                <c:ptCount val="5"/>
                <c:pt idx="0">
                  <c:v>3132</c:v>
                </c:pt>
                <c:pt idx="1">
                  <c:v>839</c:v>
                </c:pt>
                <c:pt idx="2">
                  <c:v>582</c:v>
                </c:pt>
                <c:pt idx="3">
                  <c:v>193</c:v>
                </c:pt>
                <c:pt idx="4">
                  <c:v>243</c:v>
                </c:pt>
              </c:numCache>
            </c:numRef>
          </c:val>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527166</xdr:colOff>
      <xdr:row>19</xdr:row>
      <xdr:rowOff>100661</xdr:rowOff>
    </xdr:from>
    <xdr:to>
      <xdr:col>6</xdr:col>
      <xdr:colOff>528205</xdr:colOff>
      <xdr:row>38</xdr:row>
      <xdr:rowOff>143956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535781</xdr:colOff>
      <xdr:row>20</xdr:row>
      <xdr:rowOff>23812</xdr:rowOff>
    </xdr:from>
    <xdr:to>
      <xdr:col>15</xdr:col>
      <xdr:colOff>579743</xdr:colOff>
      <xdr:row>36</xdr:row>
      <xdr:rowOff>177629</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31</xdr:row>
      <xdr:rowOff>167640</xdr:rowOff>
    </xdr:from>
    <xdr:to>
      <xdr:col>2</xdr:col>
      <xdr:colOff>2941320</xdr:colOff>
      <xdr:row>48</xdr:row>
      <xdr:rowOff>76200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117899</xdr:colOff>
      <xdr:row>32</xdr:row>
      <xdr:rowOff>13757</xdr:rowOff>
    </xdr:from>
    <xdr:to>
      <xdr:col>10</xdr:col>
      <xdr:colOff>7409</xdr:colOff>
      <xdr:row>47</xdr:row>
      <xdr:rowOff>168274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162453</xdr:colOff>
      <xdr:row>49</xdr:row>
      <xdr:rowOff>190501</xdr:rowOff>
    </xdr:from>
    <xdr:to>
      <xdr:col>4</xdr:col>
      <xdr:colOff>719667</xdr:colOff>
      <xdr:row>69</xdr:row>
      <xdr:rowOff>101599</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148134</xdr:rowOff>
    </xdr:from>
    <xdr:to>
      <xdr:col>1</xdr:col>
      <xdr:colOff>413156</xdr:colOff>
      <xdr:row>3</xdr:row>
      <xdr:rowOff>102578</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148134"/>
          <a:ext cx="356006" cy="373544"/>
        </a:xfrm>
        <a:prstGeom prst="rect">
          <a:avLst/>
        </a:prstGeom>
        <a:noFill/>
      </xdr:spPr>
    </xdr:pic>
    <xdr:clientData/>
  </xdr:twoCellAnchor>
  <xdr:twoCellAnchor>
    <xdr:from>
      <xdr:col>6</xdr:col>
      <xdr:colOff>397852</xdr:colOff>
      <xdr:row>1</xdr:row>
      <xdr:rowOff>171450</xdr:rowOff>
    </xdr:from>
    <xdr:to>
      <xdr:col>6</xdr:col>
      <xdr:colOff>725435</xdr:colOff>
      <xdr:row>3</xdr:row>
      <xdr:rowOff>93166</xdr:rowOff>
    </xdr:to>
    <xdr:pic>
      <xdr:nvPicPr>
        <xdr:cNvPr id="4" name="Imagen 1"/>
        <xdr:cNvPicPr>
          <a:picLocks noChangeAspect="1" noChangeArrowheads="1"/>
        </xdr:cNvPicPr>
      </xdr:nvPicPr>
      <xdr:blipFill>
        <a:blip xmlns:r="http://schemas.openxmlformats.org/officeDocument/2006/relationships" r:embed="rId2"/>
        <a:srcRect/>
        <a:stretch>
          <a:fillRect/>
        </a:stretch>
      </xdr:blipFill>
      <xdr:spPr bwMode="auto">
        <a:xfrm>
          <a:off x="7274902" y="171450"/>
          <a:ext cx="327583" cy="340816"/>
        </a:xfrm>
        <a:prstGeom prst="rect">
          <a:avLst/>
        </a:prstGeom>
        <a:noFill/>
      </xdr:spPr>
    </xdr:pic>
    <xdr:clientData/>
  </xdr:twoCellAnchor>
  <xdr:twoCellAnchor>
    <xdr:from>
      <xdr:col>1</xdr:col>
      <xdr:colOff>990600</xdr:colOff>
      <xdr:row>18</xdr:row>
      <xdr:rowOff>95250</xdr:rowOff>
    </xdr:from>
    <xdr:to>
      <xdr:col>6</xdr:col>
      <xdr:colOff>409575</xdr:colOff>
      <xdr:row>31</xdr:row>
      <xdr:rowOff>190500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609600</xdr:colOff>
      <xdr:row>16</xdr:row>
      <xdr:rowOff>95250</xdr:rowOff>
    </xdr:from>
    <xdr:to>
      <xdr:col>6</xdr:col>
      <xdr:colOff>628650</xdr:colOff>
      <xdr:row>30</xdr:row>
      <xdr:rowOff>171450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257175</xdr:colOff>
      <xdr:row>1</xdr:row>
      <xdr:rowOff>33247</xdr:rowOff>
    </xdr:from>
    <xdr:to>
      <xdr:col>1</xdr:col>
      <xdr:colOff>495300</xdr:colOff>
      <xdr:row>1</xdr:row>
      <xdr:rowOff>306868</xdr:rowOff>
    </xdr:to>
    <xdr:pic>
      <xdr:nvPicPr>
        <xdr:cNvPr id="6" name="Imagen 2"/>
        <xdr:cNvPicPr>
          <a:picLocks noChangeAspect="1" noChangeArrowheads="1"/>
        </xdr:cNvPicPr>
      </xdr:nvPicPr>
      <xdr:blipFill>
        <a:blip xmlns:r="http://schemas.openxmlformats.org/officeDocument/2006/relationships" r:embed="rId2" cstate="print"/>
        <a:srcRect/>
        <a:stretch>
          <a:fillRect/>
        </a:stretch>
      </xdr:blipFill>
      <xdr:spPr bwMode="auto">
        <a:xfrm>
          <a:off x="523875" y="242797"/>
          <a:ext cx="238125" cy="273621"/>
        </a:xfrm>
        <a:prstGeom prst="rect">
          <a:avLst/>
        </a:prstGeom>
        <a:noFill/>
      </xdr:spPr>
    </xdr:pic>
    <xdr:clientData/>
  </xdr:twoCellAnchor>
  <xdr:twoCellAnchor>
    <xdr:from>
      <xdr:col>6</xdr:col>
      <xdr:colOff>66675</xdr:colOff>
      <xdr:row>1</xdr:row>
      <xdr:rowOff>47624</xdr:rowOff>
    </xdr:from>
    <xdr:to>
      <xdr:col>6</xdr:col>
      <xdr:colOff>307389</xdr:colOff>
      <xdr:row>1</xdr:row>
      <xdr:rowOff>298061</xdr:rowOff>
    </xdr:to>
    <xdr:pic>
      <xdr:nvPicPr>
        <xdr:cNvPr id="7" name="Imagen 1"/>
        <xdr:cNvPicPr>
          <a:picLocks noChangeAspect="1" noChangeArrowheads="1"/>
        </xdr:cNvPicPr>
      </xdr:nvPicPr>
      <xdr:blipFill>
        <a:blip xmlns:r="http://schemas.openxmlformats.org/officeDocument/2006/relationships" r:embed="rId3"/>
        <a:srcRect/>
        <a:stretch>
          <a:fillRect/>
        </a:stretch>
      </xdr:blipFill>
      <xdr:spPr bwMode="auto">
        <a:xfrm>
          <a:off x="6410325" y="257174"/>
          <a:ext cx="240714" cy="250437"/>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xdr:row>
      <xdr:rowOff>28575</xdr:rowOff>
    </xdr:from>
    <xdr:to>
      <xdr:col>1</xdr:col>
      <xdr:colOff>349164</xdr:colOff>
      <xdr:row>2</xdr:row>
      <xdr:rowOff>144944</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238250" y="409575"/>
          <a:ext cx="301539" cy="316394"/>
        </a:xfrm>
        <a:prstGeom prst="rect">
          <a:avLst/>
        </a:prstGeom>
        <a:noFill/>
      </xdr:spPr>
    </xdr:pic>
    <xdr:clientData/>
  </xdr:twoCellAnchor>
  <xdr:twoCellAnchor>
    <xdr:from>
      <xdr:col>2</xdr:col>
      <xdr:colOff>1085851</xdr:colOff>
      <xdr:row>1</xdr:row>
      <xdr:rowOff>61804</xdr:rowOff>
    </xdr:from>
    <xdr:to>
      <xdr:col>2</xdr:col>
      <xdr:colOff>1390651</xdr:colOff>
      <xdr:row>2</xdr:row>
      <xdr:rowOff>178891</xdr:rowOff>
    </xdr:to>
    <xdr:pic>
      <xdr:nvPicPr>
        <xdr:cNvPr id="4" name="Imagen 1"/>
        <xdr:cNvPicPr>
          <a:picLocks noChangeAspect="1" noChangeArrowheads="1"/>
        </xdr:cNvPicPr>
      </xdr:nvPicPr>
      <xdr:blipFill>
        <a:blip xmlns:r="http://schemas.openxmlformats.org/officeDocument/2006/relationships" r:embed="rId2"/>
        <a:srcRect/>
        <a:stretch>
          <a:fillRect/>
        </a:stretch>
      </xdr:blipFill>
      <xdr:spPr bwMode="auto">
        <a:xfrm>
          <a:off x="5457826" y="442804"/>
          <a:ext cx="304800" cy="31711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114299</xdr:colOff>
      <xdr:row>1</xdr:row>
      <xdr:rowOff>38100</xdr:rowOff>
    </xdr:from>
    <xdr:to>
      <xdr:col>1</xdr:col>
      <xdr:colOff>389648</xdr:colOff>
      <xdr:row>1</xdr:row>
      <xdr:rowOff>354494</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819149" y="771525"/>
          <a:ext cx="275349" cy="316394"/>
        </a:xfrm>
        <a:prstGeom prst="rect">
          <a:avLst/>
        </a:prstGeom>
        <a:noFill/>
      </xdr:spPr>
    </xdr:pic>
    <xdr:clientData/>
  </xdr:twoCellAnchor>
  <xdr:twoCellAnchor>
    <xdr:from>
      <xdr:col>16</xdr:col>
      <xdr:colOff>302602</xdr:colOff>
      <xdr:row>1</xdr:row>
      <xdr:rowOff>251916</xdr:rowOff>
    </xdr:from>
    <xdr:to>
      <xdr:col>16</xdr:col>
      <xdr:colOff>630185</xdr:colOff>
      <xdr:row>3</xdr:row>
      <xdr:rowOff>87907</xdr:rowOff>
    </xdr:to>
    <xdr:pic>
      <xdr:nvPicPr>
        <xdr:cNvPr id="3" name="Imagen 1"/>
        <xdr:cNvPicPr>
          <a:picLocks noChangeAspect="1" noChangeArrowheads="1"/>
        </xdr:cNvPicPr>
      </xdr:nvPicPr>
      <xdr:blipFill>
        <a:blip xmlns:r="http://schemas.openxmlformats.org/officeDocument/2006/relationships" r:embed="rId2"/>
        <a:srcRect/>
        <a:stretch>
          <a:fillRect/>
        </a:stretch>
      </xdr:blipFill>
      <xdr:spPr bwMode="auto">
        <a:xfrm>
          <a:off x="14504377" y="985341"/>
          <a:ext cx="327583" cy="340816"/>
        </a:xfrm>
        <a:prstGeom prst="rect">
          <a:avLst/>
        </a:prstGeom>
        <a:noFill/>
      </xdr:spPr>
    </xdr:pic>
    <xdr:clientData/>
  </xdr:twoCellAnchor>
  <xdr:twoCellAnchor>
    <xdr:from>
      <xdr:col>6</xdr:col>
      <xdr:colOff>276225</xdr:colOff>
      <xdr:row>1</xdr:row>
      <xdr:rowOff>47625</xdr:rowOff>
    </xdr:from>
    <xdr:to>
      <xdr:col>6</xdr:col>
      <xdr:colOff>581025</xdr:colOff>
      <xdr:row>1</xdr:row>
      <xdr:rowOff>364737</xdr:rowOff>
    </xdr:to>
    <xdr:pic>
      <xdr:nvPicPr>
        <xdr:cNvPr id="4" name="Imagen 1"/>
        <xdr:cNvPicPr>
          <a:picLocks noChangeAspect="1" noChangeArrowheads="1"/>
        </xdr:cNvPicPr>
      </xdr:nvPicPr>
      <xdr:blipFill>
        <a:blip xmlns:r="http://schemas.openxmlformats.org/officeDocument/2006/relationships" r:embed="rId2"/>
        <a:srcRect/>
        <a:stretch>
          <a:fillRect/>
        </a:stretch>
      </xdr:blipFill>
      <xdr:spPr bwMode="auto">
        <a:xfrm>
          <a:off x="5962650" y="781050"/>
          <a:ext cx="304800" cy="31711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138112</xdr:rowOff>
    </xdr:from>
    <xdr:to>
      <xdr:col>5</xdr:col>
      <xdr:colOff>133350</xdr:colOff>
      <xdr:row>24</xdr:row>
      <xdr:rowOff>157162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295275</xdr:colOff>
      <xdr:row>11</xdr:row>
      <xdr:rowOff>138112</xdr:rowOff>
    </xdr:from>
    <xdr:to>
      <xdr:col>10</xdr:col>
      <xdr:colOff>438150</xdr:colOff>
      <xdr:row>24</xdr:row>
      <xdr:rowOff>123825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514350</xdr:colOff>
      <xdr:row>11</xdr:row>
      <xdr:rowOff>123825</xdr:rowOff>
    </xdr:from>
    <xdr:to>
      <xdr:col>15</xdr:col>
      <xdr:colOff>533400</xdr:colOff>
      <xdr:row>24</xdr:row>
      <xdr:rowOff>109538</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104775</xdr:colOff>
      <xdr:row>0</xdr:row>
      <xdr:rowOff>200025</xdr:rowOff>
    </xdr:from>
    <xdr:to>
      <xdr:col>17</xdr:col>
      <xdr:colOff>104775</xdr:colOff>
      <xdr:row>10</xdr:row>
      <xdr:rowOff>295274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333375</xdr:colOff>
      <xdr:row>25</xdr:row>
      <xdr:rowOff>109537</xdr:rowOff>
    </xdr:from>
    <xdr:to>
      <xdr:col>5</xdr:col>
      <xdr:colOff>142875</xdr:colOff>
      <xdr:row>38</xdr:row>
      <xdr:rowOff>128587</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285750</xdr:colOff>
      <xdr:row>25</xdr:row>
      <xdr:rowOff>123825</xdr:rowOff>
    </xdr:from>
    <xdr:to>
      <xdr:col>10</xdr:col>
      <xdr:colOff>419100</xdr:colOff>
      <xdr:row>38</xdr:row>
      <xdr:rowOff>142875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495300</xdr:colOff>
      <xdr:row>25</xdr:row>
      <xdr:rowOff>114300</xdr:rowOff>
    </xdr:from>
    <xdr:to>
      <xdr:col>15</xdr:col>
      <xdr:colOff>514350</xdr:colOff>
      <xdr:row>38</xdr:row>
      <xdr:rowOff>133350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333375</xdr:colOff>
      <xdr:row>39</xdr:row>
      <xdr:rowOff>38100</xdr:rowOff>
    </xdr:from>
    <xdr:to>
      <xdr:col>5</xdr:col>
      <xdr:colOff>142875</xdr:colOff>
      <xdr:row>52</xdr:row>
      <xdr:rowOff>57150</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276225</xdr:colOff>
      <xdr:row>39</xdr:row>
      <xdr:rowOff>66675</xdr:rowOff>
    </xdr:from>
    <xdr:to>
      <xdr:col>10</xdr:col>
      <xdr:colOff>409575</xdr:colOff>
      <xdr:row>52</xdr:row>
      <xdr:rowOff>85725</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485775</xdr:colOff>
      <xdr:row>39</xdr:row>
      <xdr:rowOff>66675</xdr:rowOff>
    </xdr:from>
    <xdr:to>
      <xdr:col>15</xdr:col>
      <xdr:colOff>352425</xdr:colOff>
      <xdr:row>52</xdr:row>
      <xdr:rowOff>85725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323850</xdr:colOff>
      <xdr:row>52</xdr:row>
      <xdr:rowOff>195261</xdr:rowOff>
    </xdr:from>
    <xdr:to>
      <xdr:col>5</xdr:col>
      <xdr:colOff>133350</xdr:colOff>
      <xdr:row>66</xdr:row>
      <xdr:rowOff>4761</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34"/>
  <sheetViews>
    <sheetView workbookViewId="0">
      <selection activeCell="C3" sqref="A3:XFD3"/>
    </sheetView>
  </sheetViews>
  <sheetFormatPr baseColWidth="10" defaultColWidth="11.42578125" defaultRowHeight="16.5" x14ac:dyDescent="0.25"/>
  <cols>
    <col min="1" max="1" width="1.7109375" style="3" bestFit="1" customWidth="1"/>
    <col min="2" max="2" width="5.42578125" style="4" customWidth="1"/>
    <col min="3" max="3" width="15.140625" style="3" customWidth="1"/>
    <col min="4" max="4" width="20.140625" style="3" customWidth="1"/>
    <col min="5" max="5" width="45" style="3" customWidth="1"/>
    <col min="6" max="6" width="13.140625" style="3" customWidth="1"/>
    <col min="7" max="7" width="19.28515625" style="3" customWidth="1"/>
    <col min="8" max="16384" width="11.42578125" style="3"/>
  </cols>
  <sheetData>
    <row r="1" spans="1:7" ht="33" x14ac:dyDescent="0.25">
      <c r="A1" s="105" t="s">
        <v>2</v>
      </c>
      <c r="B1" s="106"/>
      <c r="C1" s="23" t="s">
        <v>1</v>
      </c>
      <c r="D1" s="23" t="s">
        <v>0</v>
      </c>
      <c r="E1" s="23" t="s">
        <v>4</v>
      </c>
      <c r="F1" s="24" t="s">
        <v>40</v>
      </c>
      <c r="G1" s="24" t="s">
        <v>41</v>
      </c>
    </row>
    <row r="2" spans="1:7" ht="38.25" customHeight="1" x14ac:dyDescent="0.25">
      <c r="A2" s="99">
        <v>1</v>
      </c>
      <c r="B2" s="108" t="s">
        <v>3</v>
      </c>
      <c r="C2" s="1" t="s">
        <v>5</v>
      </c>
      <c r="D2" s="1" t="s">
        <v>21</v>
      </c>
      <c r="E2" s="18" t="s">
        <v>20</v>
      </c>
      <c r="F2" s="8">
        <v>523</v>
      </c>
      <c r="G2" s="8" t="s">
        <v>42</v>
      </c>
    </row>
    <row r="3" spans="1:7" ht="25.5" x14ac:dyDescent="0.25">
      <c r="A3" s="100"/>
      <c r="B3" s="109"/>
      <c r="C3" s="17" t="s">
        <v>181</v>
      </c>
      <c r="D3" s="1" t="s">
        <v>180</v>
      </c>
      <c r="E3" s="19"/>
      <c r="F3" s="8">
        <v>1000</v>
      </c>
      <c r="G3" s="8"/>
    </row>
    <row r="4" spans="1:7" ht="38.25" x14ac:dyDescent="0.25">
      <c r="A4" s="100"/>
      <c r="B4" s="109"/>
      <c r="C4" s="2" t="s">
        <v>6</v>
      </c>
      <c r="D4" s="2" t="s">
        <v>23</v>
      </c>
      <c r="E4" s="18" t="s">
        <v>24</v>
      </c>
      <c r="F4" s="8">
        <v>1000</v>
      </c>
      <c r="G4" s="8" t="s">
        <v>42</v>
      </c>
    </row>
    <row r="5" spans="1:7" ht="38.25" x14ac:dyDescent="0.25">
      <c r="A5" s="101"/>
      <c r="B5" s="110"/>
      <c r="C5" s="1" t="s">
        <v>16</v>
      </c>
      <c r="D5" s="1" t="s">
        <v>25</v>
      </c>
      <c r="E5" s="18" t="s">
        <v>26</v>
      </c>
      <c r="F5" s="8">
        <v>234</v>
      </c>
      <c r="G5" s="8" t="s">
        <v>42</v>
      </c>
    </row>
    <row r="6" spans="1:7" ht="25.5" x14ac:dyDescent="0.25">
      <c r="A6" s="102">
        <v>2</v>
      </c>
      <c r="B6" s="108" t="s">
        <v>8</v>
      </c>
      <c r="C6" s="2" t="s">
        <v>28</v>
      </c>
      <c r="D6" s="2" t="s">
        <v>11</v>
      </c>
      <c r="E6" s="18" t="s">
        <v>19</v>
      </c>
      <c r="F6" s="8">
        <v>4090</v>
      </c>
      <c r="G6" s="8" t="s">
        <v>42</v>
      </c>
    </row>
    <row r="7" spans="1:7" ht="25.5" x14ac:dyDescent="0.25">
      <c r="A7" s="103"/>
      <c r="B7" s="109"/>
      <c r="C7" s="2" t="s">
        <v>7</v>
      </c>
      <c r="D7" s="2" t="s">
        <v>23</v>
      </c>
      <c r="E7" s="18" t="s">
        <v>27</v>
      </c>
      <c r="F7" s="8">
        <v>1000</v>
      </c>
      <c r="G7" s="8" t="s">
        <v>42</v>
      </c>
    </row>
    <row r="8" spans="1:7" ht="38.25" x14ac:dyDescent="0.25">
      <c r="A8" s="103"/>
      <c r="B8" s="109"/>
      <c r="C8" s="111" t="s">
        <v>29</v>
      </c>
      <c r="D8" s="111" t="s">
        <v>9</v>
      </c>
      <c r="E8" s="18" t="s">
        <v>10</v>
      </c>
      <c r="F8" s="8" t="s">
        <v>42</v>
      </c>
      <c r="G8" s="8">
        <v>8096</v>
      </c>
    </row>
    <row r="9" spans="1:7" ht="51" x14ac:dyDescent="0.25">
      <c r="A9" s="103"/>
      <c r="B9" s="109"/>
      <c r="C9" s="112"/>
      <c r="D9" s="112"/>
      <c r="E9" s="18" t="s">
        <v>30</v>
      </c>
      <c r="F9" s="8" t="s">
        <v>42</v>
      </c>
      <c r="G9" s="8">
        <v>301</v>
      </c>
    </row>
    <row r="10" spans="1:7" x14ac:dyDescent="0.25">
      <c r="A10" s="103"/>
      <c r="B10" s="109"/>
      <c r="C10" s="112"/>
      <c r="D10" s="112"/>
      <c r="E10" s="18" t="s">
        <v>31</v>
      </c>
      <c r="F10" s="8" t="s">
        <v>42</v>
      </c>
      <c r="G10" s="8">
        <v>4000</v>
      </c>
    </row>
    <row r="11" spans="1:7" ht="25.5" x14ac:dyDescent="0.25">
      <c r="A11" s="103"/>
      <c r="B11" s="109"/>
      <c r="C11" s="112"/>
      <c r="D11" s="112"/>
      <c r="E11" s="18" t="s">
        <v>32</v>
      </c>
      <c r="F11" s="8" t="s">
        <v>42</v>
      </c>
      <c r="G11" s="8">
        <v>2961</v>
      </c>
    </row>
    <row r="12" spans="1:7" x14ac:dyDescent="0.25">
      <c r="A12" s="103"/>
      <c r="B12" s="109"/>
      <c r="C12" s="112"/>
      <c r="D12" s="112"/>
      <c r="E12" s="18" t="s">
        <v>33</v>
      </c>
      <c r="F12" s="8" t="s">
        <v>42</v>
      </c>
      <c r="G12" s="8">
        <v>1063</v>
      </c>
    </row>
    <row r="13" spans="1:7" ht="25.5" x14ac:dyDescent="0.25">
      <c r="A13" s="103"/>
      <c r="B13" s="109"/>
      <c r="C13" s="112"/>
      <c r="D13" s="112"/>
      <c r="E13" s="18" t="s">
        <v>34</v>
      </c>
      <c r="F13" s="8" t="s">
        <v>42</v>
      </c>
      <c r="G13" s="8">
        <v>8000</v>
      </c>
    </row>
    <row r="14" spans="1:7" ht="25.5" x14ac:dyDescent="0.25">
      <c r="A14" s="103"/>
      <c r="B14" s="109"/>
      <c r="C14" s="112"/>
      <c r="D14" s="112"/>
      <c r="E14" s="18" t="s">
        <v>12</v>
      </c>
      <c r="F14" s="8" t="s">
        <v>42</v>
      </c>
      <c r="G14" s="8">
        <v>25000</v>
      </c>
    </row>
    <row r="15" spans="1:7" ht="38.25" x14ac:dyDescent="0.25">
      <c r="A15" s="103"/>
      <c r="B15" s="109"/>
      <c r="C15" s="112"/>
      <c r="D15" s="112"/>
      <c r="E15" s="18" t="s">
        <v>13</v>
      </c>
      <c r="F15" s="8" t="s">
        <v>42</v>
      </c>
      <c r="G15" s="8">
        <v>200</v>
      </c>
    </row>
    <row r="16" spans="1:7" x14ac:dyDescent="0.25">
      <c r="A16" s="103"/>
      <c r="B16" s="109"/>
      <c r="C16" s="112"/>
      <c r="D16" s="112"/>
      <c r="E16" s="19" t="s">
        <v>15</v>
      </c>
      <c r="F16" s="8" t="s">
        <v>42</v>
      </c>
      <c r="G16" s="8">
        <v>8000</v>
      </c>
    </row>
    <row r="17" spans="1:7" ht="25.5" x14ac:dyDescent="0.25">
      <c r="A17" s="103"/>
      <c r="B17" s="109"/>
      <c r="C17" s="113"/>
      <c r="D17" s="113"/>
      <c r="E17" s="19" t="s">
        <v>22</v>
      </c>
      <c r="F17" s="8" t="s">
        <v>42</v>
      </c>
      <c r="G17" s="8">
        <v>25000</v>
      </c>
    </row>
    <row r="18" spans="1:7" ht="63.75" x14ac:dyDescent="0.25">
      <c r="A18" s="103"/>
      <c r="B18" s="109"/>
      <c r="C18" s="111" t="s">
        <v>39</v>
      </c>
      <c r="D18" s="2" t="s">
        <v>17</v>
      </c>
      <c r="E18" s="18" t="s">
        <v>35</v>
      </c>
      <c r="F18" s="8">
        <v>662</v>
      </c>
      <c r="G18" s="8" t="s">
        <v>42</v>
      </c>
    </row>
    <row r="19" spans="1:7" ht="25.5" x14ac:dyDescent="0.25">
      <c r="A19" s="103"/>
      <c r="B19" s="109"/>
      <c r="C19" s="112"/>
      <c r="D19" s="111" t="s">
        <v>9</v>
      </c>
      <c r="E19" s="18" t="s">
        <v>18</v>
      </c>
      <c r="F19" s="8" t="s">
        <v>42</v>
      </c>
      <c r="G19" s="8">
        <v>36297</v>
      </c>
    </row>
    <row r="20" spans="1:7" x14ac:dyDescent="0.25">
      <c r="A20" s="103"/>
      <c r="B20" s="109"/>
      <c r="C20" s="112"/>
      <c r="D20" s="112"/>
      <c r="E20" s="18" t="s">
        <v>31</v>
      </c>
      <c r="F20" s="8" t="s">
        <v>42</v>
      </c>
      <c r="G20" s="8">
        <v>4000</v>
      </c>
    </row>
    <row r="21" spans="1:7" ht="25.5" x14ac:dyDescent="0.25">
      <c r="A21" s="103"/>
      <c r="B21" s="109"/>
      <c r="C21" s="112"/>
      <c r="D21" s="112"/>
      <c r="E21" s="18" t="s">
        <v>36</v>
      </c>
      <c r="F21" s="8" t="s">
        <v>42</v>
      </c>
      <c r="G21" s="8">
        <v>2961</v>
      </c>
    </row>
    <row r="22" spans="1:7" ht="38.25" x14ac:dyDescent="0.25">
      <c r="A22" s="103"/>
      <c r="B22" s="109"/>
      <c r="C22" s="112"/>
      <c r="D22" s="112"/>
      <c r="E22" s="18" t="s">
        <v>37</v>
      </c>
      <c r="F22" s="8" t="s">
        <v>42</v>
      </c>
      <c r="G22" s="8">
        <v>1409</v>
      </c>
    </row>
    <row r="23" spans="1:7" ht="25.5" x14ac:dyDescent="0.25">
      <c r="A23" s="103"/>
      <c r="B23" s="109"/>
      <c r="C23" s="112"/>
      <c r="D23" s="112"/>
      <c r="E23" s="18" t="s">
        <v>38</v>
      </c>
      <c r="F23" s="8" t="s">
        <v>42</v>
      </c>
      <c r="G23" s="8">
        <v>8000</v>
      </c>
    </row>
    <row r="24" spans="1:7" ht="25.5" x14ac:dyDescent="0.25">
      <c r="A24" s="103"/>
      <c r="B24" s="109"/>
      <c r="C24" s="112"/>
      <c r="D24" s="112"/>
      <c r="E24" s="18" t="s">
        <v>12</v>
      </c>
      <c r="F24" s="8" t="s">
        <v>42</v>
      </c>
      <c r="G24" s="8">
        <v>25000</v>
      </c>
    </row>
    <row r="25" spans="1:7" x14ac:dyDescent="0.25">
      <c r="A25" s="103"/>
      <c r="B25" s="109"/>
      <c r="C25" s="112"/>
      <c r="D25" s="112"/>
      <c r="E25" s="19" t="s">
        <v>15</v>
      </c>
      <c r="F25" s="8" t="s">
        <v>42</v>
      </c>
      <c r="G25" s="8">
        <v>8000</v>
      </c>
    </row>
    <row r="26" spans="1:7" x14ac:dyDescent="0.25">
      <c r="A26" s="104"/>
      <c r="B26" s="109"/>
      <c r="C26" s="113"/>
      <c r="D26" s="113"/>
      <c r="E26" s="19" t="s">
        <v>14</v>
      </c>
      <c r="F26" s="8" t="s">
        <v>42</v>
      </c>
      <c r="G26" s="8">
        <v>25000</v>
      </c>
    </row>
    <row r="27" spans="1:7" ht="114.75" x14ac:dyDescent="0.25">
      <c r="A27" s="12"/>
      <c r="B27" s="110"/>
      <c r="C27" s="14">
        <v>42278</v>
      </c>
      <c r="D27" s="13" t="s">
        <v>65</v>
      </c>
      <c r="E27" s="19" t="s">
        <v>66</v>
      </c>
      <c r="F27" s="8">
        <v>237</v>
      </c>
      <c r="G27" s="8"/>
    </row>
    <row r="28" spans="1:7" ht="63.75" x14ac:dyDescent="0.25">
      <c r="A28" s="12"/>
      <c r="B28" s="16"/>
      <c r="C28" s="17" t="s">
        <v>70</v>
      </c>
      <c r="D28" s="13" t="s">
        <v>69</v>
      </c>
      <c r="E28" s="19" t="s">
        <v>71</v>
      </c>
      <c r="F28" s="8">
        <v>884</v>
      </c>
      <c r="G28" s="8"/>
    </row>
    <row r="29" spans="1:7" ht="63.75" x14ac:dyDescent="0.25">
      <c r="A29" s="12"/>
      <c r="B29" s="16"/>
      <c r="C29" s="17" t="s">
        <v>73</v>
      </c>
      <c r="D29" s="13" t="s">
        <v>74</v>
      </c>
      <c r="E29" s="19" t="s">
        <v>89</v>
      </c>
      <c r="F29" s="8">
        <v>1000</v>
      </c>
      <c r="G29" s="8"/>
    </row>
    <row r="30" spans="1:7" ht="63.75" x14ac:dyDescent="0.25">
      <c r="A30" s="12"/>
      <c r="B30" s="16"/>
      <c r="C30" s="17" t="s">
        <v>86</v>
      </c>
      <c r="D30" s="1" t="s">
        <v>76</v>
      </c>
      <c r="E30" s="19" t="s">
        <v>89</v>
      </c>
      <c r="F30" s="8">
        <f>5*1200</f>
        <v>6000</v>
      </c>
      <c r="G30" s="8"/>
    </row>
    <row r="31" spans="1:7" ht="114.75" x14ac:dyDescent="0.25">
      <c r="A31" s="12"/>
      <c r="B31" s="16"/>
      <c r="D31" s="1" t="s">
        <v>87</v>
      </c>
      <c r="E31" s="19" t="s">
        <v>90</v>
      </c>
      <c r="F31" s="8">
        <v>1012</v>
      </c>
      <c r="G31" s="8"/>
    </row>
    <row r="32" spans="1:7" ht="306" x14ac:dyDescent="0.25">
      <c r="A32" s="12"/>
      <c r="B32" s="30"/>
      <c r="C32" s="17" t="s">
        <v>73</v>
      </c>
      <c r="D32" s="31" t="s">
        <v>9</v>
      </c>
      <c r="E32" s="19" t="s">
        <v>141</v>
      </c>
      <c r="F32" s="8"/>
      <c r="G32" s="8">
        <v>158579</v>
      </c>
    </row>
    <row r="33" spans="2:7" ht="25.5" x14ac:dyDescent="0.25">
      <c r="B33" s="114" t="s">
        <v>43</v>
      </c>
      <c r="C33" s="115"/>
      <c r="D33" s="115"/>
      <c r="E33" s="116"/>
      <c r="F33" s="28">
        <f>+SUM(F2:F31)</f>
        <v>17642</v>
      </c>
      <c r="G33" s="28">
        <f>SUM(G2:G32)</f>
        <v>351867</v>
      </c>
    </row>
    <row r="34" spans="2:7" ht="18" x14ac:dyDescent="0.25">
      <c r="C34" s="107"/>
      <c r="D34" s="107"/>
      <c r="E34" s="107"/>
    </row>
  </sheetData>
  <mergeCells count="11">
    <mergeCell ref="A2:A5"/>
    <mergeCell ref="A6:A26"/>
    <mergeCell ref="A1:B1"/>
    <mergeCell ref="C34:E34"/>
    <mergeCell ref="B2:B5"/>
    <mergeCell ref="D19:D26"/>
    <mergeCell ref="D8:D17"/>
    <mergeCell ref="C18:C26"/>
    <mergeCell ref="C8:C17"/>
    <mergeCell ref="B33:E33"/>
    <mergeCell ref="B6:B27"/>
  </mergeCells>
  <pageMargins left="0.7" right="0.7" top="0.75" bottom="0.75" header="0.3" footer="0.3"/>
  <pageSetup scale="7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M13"/>
  <sheetViews>
    <sheetView topLeftCell="B1" zoomScaleNormal="100" workbookViewId="0">
      <selection activeCell="I14" sqref="I14"/>
    </sheetView>
  </sheetViews>
  <sheetFormatPr baseColWidth="10" defaultRowHeight="16.5" x14ac:dyDescent="0.25"/>
  <cols>
    <col min="1" max="1" width="6" style="46" customWidth="1"/>
    <col min="2" max="2" width="4" style="46" customWidth="1"/>
    <col min="3" max="3" width="26.42578125" style="46" customWidth="1"/>
    <col min="4" max="6" width="19.28515625" style="46" bestFit="1" customWidth="1"/>
    <col min="7" max="7" width="11" style="46" customWidth="1"/>
    <col min="8" max="8" width="15.85546875" style="46" customWidth="1"/>
    <col min="9" max="9" width="15.28515625" style="46" customWidth="1"/>
    <col min="10" max="10" width="14.140625" style="46" customWidth="1"/>
    <col min="11" max="11" width="13.42578125" style="46" customWidth="1"/>
    <col min="12" max="12" width="12.7109375" style="46" customWidth="1"/>
    <col min="13" max="13" width="15.7109375" style="46" customWidth="1"/>
    <col min="14" max="16384" width="11.42578125" style="46"/>
  </cols>
  <sheetData>
    <row r="1" spans="3:13" ht="21" customHeight="1" x14ac:dyDescent="0.25"/>
    <row r="2" spans="3:13" ht="35.25" customHeight="1" x14ac:dyDescent="0.25">
      <c r="C2" s="135" t="s">
        <v>117</v>
      </c>
      <c r="D2" s="136"/>
      <c r="E2" s="136"/>
      <c r="F2" s="136"/>
      <c r="G2" s="137"/>
      <c r="H2" s="59"/>
      <c r="I2" s="59"/>
      <c r="J2" s="59"/>
      <c r="K2" s="59"/>
      <c r="L2" s="59"/>
      <c r="M2" s="59"/>
    </row>
    <row r="3" spans="3:13" ht="16.5" customHeight="1" x14ac:dyDescent="0.25">
      <c r="C3" s="98" t="s">
        <v>143</v>
      </c>
      <c r="D3" s="98" t="s">
        <v>153</v>
      </c>
      <c r="E3" s="98" t="s">
        <v>154</v>
      </c>
      <c r="F3" s="98" t="s">
        <v>155</v>
      </c>
      <c r="G3" s="98" t="s">
        <v>84</v>
      </c>
      <c r="H3" s="59"/>
      <c r="I3" s="59"/>
      <c r="J3" s="59"/>
      <c r="K3" s="59"/>
      <c r="L3" s="59"/>
      <c r="M3" s="59"/>
    </row>
    <row r="4" spans="3:13" ht="16.5" customHeight="1" x14ac:dyDescent="0.25">
      <c r="C4" s="54" t="s">
        <v>116</v>
      </c>
      <c r="D4" s="34">
        <v>19</v>
      </c>
      <c r="E4" s="34">
        <v>0</v>
      </c>
      <c r="F4" s="34">
        <v>0</v>
      </c>
      <c r="G4" s="34">
        <f>+SUM(D4:F4)</f>
        <v>19</v>
      </c>
      <c r="H4" s="59"/>
      <c r="I4" s="59"/>
      <c r="J4" s="59"/>
      <c r="K4" s="59"/>
      <c r="L4" s="59"/>
      <c r="M4" s="59"/>
    </row>
    <row r="5" spans="3:13" x14ac:dyDescent="0.25">
      <c r="C5" s="54" t="s">
        <v>115</v>
      </c>
      <c r="D5" s="34">
        <v>23</v>
      </c>
      <c r="E5" s="34">
        <v>0</v>
      </c>
      <c r="F5" s="34">
        <v>0</v>
      </c>
      <c r="G5" s="34">
        <f t="shared" ref="G5:G13" si="0">+SUM(D5:F5)</f>
        <v>23</v>
      </c>
    </row>
    <row r="6" spans="3:13" x14ac:dyDescent="0.25">
      <c r="C6" s="54" t="s">
        <v>108</v>
      </c>
      <c r="D6" s="34">
        <v>0</v>
      </c>
      <c r="E6" s="34">
        <v>249</v>
      </c>
      <c r="F6" s="34">
        <v>0</v>
      </c>
      <c r="G6" s="34">
        <f t="shared" si="0"/>
        <v>249</v>
      </c>
    </row>
    <row r="7" spans="3:13" x14ac:dyDescent="0.25">
      <c r="C7" s="54" t="s">
        <v>107</v>
      </c>
      <c r="D7" s="34">
        <v>0</v>
      </c>
      <c r="E7" s="34">
        <v>180</v>
      </c>
      <c r="F7" s="34">
        <v>32</v>
      </c>
      <c r="G7" s="34">
        <f t="shared" si="0"/>
        <v>212</v>
      </c>
    </row>
    <row r="8" spans="3:13" x14ac:dyDescent="0.25">
      <c r="C8" s="54" t="s">
        <v>114</v>
      </c>
      <c r="D8" s="34">
        <v>153</v>
      </c>
      <c r="E8" s="34">
        <v>0</v>
      </c>
      <c r="F8" s="34">
        <v>78</v>
      </c>
      <c r="G8" s="34">
        <f t="shared" si="0"/>
        <v>231</v>
      </c>
    </row>
    <row r="9" spans="3:13" x14ac:dyDescent="0.25">
      <c r="C9" s="54" t="s">
        <v>113</v>
      </c>
      <c r="D9" s="34">
        <v>0</v>
      </c>
      <c r="E9" s="34">
        <v>101</v>
      </c>
      <c r="F9" s="34">
        <v>0</v>
      </c>
      <c r="G9" s="34">
        <f t="shared" si="0"/>
        <v>101</v>
      </c>
    </row>
    <row r="10" spans="3:13" x14ac:dyDescent="0.25">
      <c r="C10" s="54" t="s">
        <v>112</v>
      </c>
      <c r="D10" s="34">
        <v>70</v>
      </c>
      <c r="E10" s="34">
        <v>0</v>
      </c>
      <c r="F10" s="34">
        <v>0</v>
      </c>
      <c r="G10" s="34">
        <f t="shared" si="0"/>
        <v>70</v>
      </c>
    </row>
    <row r="11" spans="3:13" x14ac:dyDescent="0.25">
      <c r="C11" s="54" t="s">
        <v>111</v>
      </c>
      <c r="D11" s="34">
        <v>0</v>
      </c>
      <c r="E11" s="34">
        <v>74</v>
      </c>
      <c r="F11" s="34">
        <v>0</v>
      </c>
      <c r="G11" s="34">
        <f t="shared" si="0"/>
        <v>74</v>
      </c>
    </row>
    <row r="12" spans="3:13" x14ac:dyDescent="0.25">
      <c r="C12" s="54" t="s">
        <v>110</v>
      </c>
      <c r="D12" s="34">
        <v>0</v>
      </c>
      <c r="E12" s="34">
        <v>0</v>
      </c>
      <c r="F12" s="34">
        <v>33</v>
      </c>
      <c r="G12" s="34">
        <f t="shared" si="0"/>
        <v>33</v>
      </c>
    </row>
    <row r="13" spans="3:13" ht="23.25" x14ac:dyDescent="0.25">
      <c r="C13" s="53" t="s">
        <v>84</v>
      </c>
      <c r="D13" s="53">
        <v>265</v>
      </c>
      <c r="E13" s="53">
        <v>604</v>
      </c>
      <c r="F13" s="53">
        <v>143</v>
      </c>
      <c r="G13" s="138">
        <f t="shared" si="0"/>
        <v>1012</v>
      </c>
    </row>
  </sheetData>
  <mergeCells count="1">
    <mergeCell ref="C2:G2"/>
  </mergeCells>
  <pageMargins left="0.39370078740157483" right="0.23622047244094491" top="0.74803149606299213" bottom="0.74803149606299213" header="0.31496062992125984" footer="0.31496062992125984"/>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
  <sheetViews>
    <sheetView workbookViewId="0">
      <selection activeCell="H10" sqref="H10"/>
    </sheetView>
  </sheetViews>
  <sheetFormatPr baseColWidth="10" defaultRowHeight="16.5" x14ac:dyDescent="0.3"/>
  <cols>
    <col min="1" max="1" width="5.140625" style="64" customWidth="1"/>
    <col min="2" max="2" width="15.28515625" style="64" bestFit="1" customWidth="1"/>
    <col min="3" max="3" width="15.42578125" style="32" bestFit="1" customWidth="1"/>
    <col min="4" max="4" width="10.42578125" style="32" bestFit="1" customWidth="1"/>
    <col min="5" max="5" width="12.28515625" style="32" bestFit="1" customWidth="1"/>
    <col min="6" max="6" width="9.140625" style="32" bestFit="1" customWidth="1"/>
    <col min="7" max="7" width="10.5703125" style="32" bestFit="1" customWidth="1"/>
    <col min="8" max="9" width="11.7109375" style="32" bestFit="1" customWidth="1"/>
    <col min="10" max="10" width="10.5703125" style="32" bestFit="1" customWidth="1"/>
    <col min="11" max="11" width="10.5703125" style="32" customWidth="1"/>
    <col min="12" max="12" width="12.85546875" style="32" bestFit="1" customWidth="1"/>
    <col min="13" max="13" width="11.42578125" style="32"/>
    <col min="14" max="31" width="11.42578125" style="64"/>
    <col min="32" max="32" width="11.42578125" style="92"/>
    <col min="33" max="16384" width="11.42578125" style="64"/>
  </cols>
  <sheetData>
    <row r="2" spans="2:32" s="66" customFormat="1" ht="34.5" customHeight="1" x14ac:dyDescent="0.3">
      <c r="B2" s="74"/>
      <c r="C2" s="85" t="s">
        <v>170</v>
      </c>
      <c r="D2" s="134" t="s">
        <v>157</v>
      </c>
      <c r="E2" s="134"/>
      <c r="F2" s="134"/>
      <c r="G2" s="134"/>
      <c r="H2" s="134" t="s">
        <v>158</v>
      </c>
      <c r="I2" s="134"/>
      <c r="J2" s="134"/>
      <c r="K2" s="134"/>
      <c r="L2" s="133" t="s">
        <v>178</v>
      </c>
      <c r="M2" s="65"/>
      <c r="AF2" s="91" t="s">
        <v>156</v>
      </c>
    </row>
    <row r="3" spans="2:32" ht="33" x14ac:dyDescent="0.3">
      <c r="B3" s="74" t="s">
        <v>168</v>
      </c>
      <c r="C3" s="67" t="s">
        <v>169</v>
      </c>
      <c r="D3" s="86" t="s">
        <v>171</v>
      </c>
      <c r="E3" s="86" t="s">
        <v>179</v>
      </c>
      <c r="F3" s="86" t="s">
        <v>172</v>
      </c>
      <c r="G3" s="85" t="s">
        <v>173</v>
      </c>
      <c r="H3" s="86" t="s">
        <v>174</v>
      </c>
      <c r="I3" s="86" t="s">
        <v>175</v>
      </c>
      <c r="J3" s="86" t="s">
        <v>176</v>
      </c>
      <c r="K3" s="85" t="s">
        <v>177</v>
      </c>
      <c r="L3" s="134"/>
      <c r="AF3" s="91" t="s">
        <v>156</v>
      </c>
    </row>
    <row r="4" spans="2:32" ht="20.100000000000001" customHeight="1" x14ac:dyDescent="0.3">
      <c r="B4" s="73" t="s">
        <v>108</v>
      </c>
      <c r="C4" s="87">
        <f>+Personas!D5+Personas!D14</f>
        <v>6234</v>
      </c>
      <c r="D4" s="78">
        <f>+'Mesas temáticas'!C17</f>
        <v>202</v>
      </c>
      <c r="E4" s="75">
        <f>+Apreciaciones!I3</f>
        <v>2886</v>
      </c>
      <c r="F4" s="78">
        <f>+'Grupos Focales'!C15</f>
        <v>44</v>
      </c>
      <c r="G4" s="89">
        <f>+SUM(D4:F4)</f>
        <v>3132</v>
      </c>
      <c r="H4" s="76">
        <f>+'Condiciones iniciales'!C7</f>
        <v>169</v>
      </c>
      <c r="I4" s="76">
        <f>+'Pares colaborativos'!G6</f>
        <v>514</v>
      </c>
      <c r="J4" s="78">
        <f>+'Pares externos'!G6</f>
        <v>249</v>
      </c>
      <c r="K4" s="89">
        <f>+SUM(H4:J4)</f>
        <v>932</v>
      </c>
      <c r="L4" s="84">
        <f>+C4+G4+K4</f>
        <v>10298</v>
      </c>
    </row>
    <row r="5" spans="2:32" ht="20.100000000000001" customHeight="1" x14ac:dyDescent="0.3">
      <c r="B5" s="73" t="s">
        <v>159</v>
      </c>
      <c r="C5" s="87">
        <v>1000</v>
      </c>
      <c r="D5" s="78">
        <f>+'Mesas temáticas'!D17</f>
        <v>251</v>
      </c>
      <c r="E5" s="76">
        <f>+Apreciaciones!I4</f>
        <v>517</v>
      </c>
      <c r="F5" s="78">
        <f>+'Grupos Focales'!D15</f>
        <v>71</v>
      </c>
      <c r="G5" s="89">
        <f t="shared" ref="G5:G10" si="0">+SUM(D5:F5)</f>
        <v>839</v>
      </c>
      <c r="H5" s="76">
        <f>+'Condiciones iniciales'!C8</f>
        <v>141</v>
      </c>
      <c r="I5" s="76">
        <f>+'Pares colaborativos'!G7</f>
        <v>152</v>
      </c>
      <c r="J5" s="79">
        <f>+'Pares externos'!G7</f>
        <v>212</v>
      </c>
      <c r="K5" s="89">
        <f t="shared" ref="K5:K10" si="1">+SUM(H5:J5)</f>
        <v>505</v>
      </c>
      <c r="L5" s="84">
        <f t="shared" ref="L5:L10" si="2">+C5+G5+K5</f>
        <v>2344</v>
      </c>
    </row>
    <row r="6" spans="2:32" ht="20.100000000000001" customHeight="1" x14ac:dyDescent="0.3">
      <c r="B6" s="73" t="s">
        <v>112</v>
      </c>
      <c r="C6" s="88">
        <v>0</v>
      </c>
      <c r="D6" s="78">
        <v>0</v>
      </c>
      <c r="E6" s="76">
        <v>0</v>
      </c>
      <c r="F6" s="78">
        <v>0</v>
      </c>
      <c r="G6" s="89">
        <f t="shared" si="0"/>
        <v>0</v>
      </c>
      <c r="H6" s="76">
        <f>+'Condiciones iniciales'!C10</f>
        <v>70</v>
      </c>
      <c r="I6" s="76">
        <f>+'Pares colaborativos'!G10</f>
        <v>30</v>
      </c>
      <c r="J6" s="79">
        <f>+'Pares externos'!G10</f>
        <v>70</v>
      </c>
      <c r="K6" s="89">
        <f t="shared" si="1"/>
        <v>170</v>
      </c>
      <c r="L6" s="84">
        <f t="shared" si="2"/>
        <v>170</v>
      </c>
    </row>
    <row r="7" spans="2:32" ht="20.100000000000001" customHeight="1" x14ac:dyDescent="0.3">
      <c r="B7" s="73" t="s">
        <v>167</v>
      </c>
      <c r="C7" s="87">
        <f>+Personas!D2+Personas!D4+Personas!D9+Personas!D13</f>
        <v>3523</v>
      </c>
      <c r="D7" s="78">
        <f>+'Mesas temáticas'!E17</f>
        <v>123</v>
      </c>
      <c r="E7" s="76">
        <f>+Apreciaciones!I5</f>
        <v>365</v>
      </c>
      <c r="F7" s="78">
        <f>+'Grupos Focales'!E15</f>
        <v>94</v>
      </c>
      <c r="G7" s="89">
        <f t="shared" si="0"/>
        <v>582</v>
      </c>
      <c r="H7" s="76">
        <f>+'Condiciones iniciales'!C9</f>
        <v>16</v>
      </c>
      <c r="I7" s="76">
        <f>+'Pares colaborativos'!G8+'Pares colaborativos'!G9+'Pares colaborativos'!G12</f>
        <v>133</v>
      </c>
      <c r="J7" s="78">
        <f>+'Pares externos'!G8</f>
        <v>231</v>
      </c>
      <c r="K7" s="89">
        <f t="shared" si="1"/>
        <v>380</v>
      </c>
      <c r="L7" s="84">
        <f t="shared" si="2"/>
        <v>4485</v>
      </c>
    </row>
    <row r="8" spans="2:32" ht="20.100000000000001" customHeight="1" x14ac:dyDescent="0.3">
      <c r="B8" s="73" t="s">
        <v>105</v>
      </c>
      <c r="C8" s="88">
        <v>79</v>
      </c>
      <c r="D8" s="78">
        <f>+'Mesas temáticas'!F17</f>
        <v>86</v>
      </c>
      <c r="E8" s="76">
        <f>+Apreciaciones!I6</f>
        <v>79</v>
      </c>
      <c r="F8" s="78">
        <f>+'Grupos Focales'!F15</f>
        <v>28</v>
      </c>
      <c r="G8" s="89">
        <f t="shared" si="0"/>
        <v>193</v>
      </c>
      <c r="H8" s="76">
        <f>+'Condiciones iniciales'!C5+'Condiciones iniciales'!C6</f>
        <v>89</v>
      </c>
      <c r="I8" s="76">
        <f>+'Pares colaborativos'!G4+'Pares colaborativos'!G5</f>
        <v>15</v>
      </c>
      <c r="J8" s="78">
        <f>+'Pares externos'!G4+'Pares externos'!G5+'Pares externos'!G9</f>
        <v>143</v>
      </c>
      <c r="K8" s="89">
        <f t="shared" si="1"/>
        <v>247</v>
      </c>
      <c r="L8" s="84">
        <f t="shared" si="2"/>
        <v>519</v>
      </c>
    </row>
    <row r="9" spans="2:32" ht="20.100000000000001" customHeight="1" x14ac:dyDescent="0.3">
      <c r="B9" s="73" t="s">
        <v>160</v>
      </c>
      <c r="C9" s="88">
        <v>0</v>
      </c>
      <c r="D9" s="78">
        <v>0</v>
      </c>
      <c r="E9" s="76">
        <f>+Apreciaciones!I7</f>
        <v>243</v>
      </c>
      <c r="F9" s="78">
        <v>0</v>
      </c>
      <c r="G9" s="89">
        <f t="shared" si="0"/>
        <v>243</v>
      </c>
      <c r="H9" s="76">
        <f>+'Condiciones iniciales'!C11</f>
        <v>91</v>
      </c>
      <c r="I9" s="76">
        <f>+'Pares colaborativos'!G11</f>
        <v>40</v>
      </c>
      <c r="J9" s="78">
        <f>+'Pares externos'!G11</f>
        <v>74</v>
      </c>
      <c r="K9" s="89">
        <f t="shared" si="1"/>
        <v>205</v>
      </c>
      <c r="L9" s="84">
        <f t="shared" si="2"/>
        <v>448</v>
      </c>
    </row>
    <row r="10" spans="2:32" ht="20.100000000000001" customHeight="1" x14ac:dyDescent="0.3">
      <c r="B10" s="73" t="s">
        <v>110</v>
      </c>
      <c r="C10" s="88">
        <v>0</v>
      </c>
      <c r="D10" s="78">
        <v>0</v>
      </c>
      <c r="E10" s="76">
        <v>0</v>
      </c>
      <c r="F10" s="78">
        <v>0</v>
      </c>
      <c r="G10" s="89">
        <f t="shared" si="0"/>
        <v>0</v>
      </c>
      <c r="H10" s="76">
        <f>+'Condiciones iniciales'!C12</f>
        <v>42</v>
      </c>
      <c r="I10" s="76">
        <v>0</v>
      </c>
      <c r="J10" s="78">
        <f>+'Pares externos'!G12</f>
        <v>33</v>
      </c>
      <c r="K10" s="89">
        <f t="shared" si="1"/>
        <v>75</v>
      </c>
      <c r="L10" s="84">
        <f t="shared" si="2"/>
        <v>75</v>
      </c>
    </row>
    <row r="11" spans="2:32" ht="23.25" customHeight="1" x14ac:dyDescent="0.3">
      <c r="B11" s="74" t="s">
        <v>84</v>
      </c>
      <c r="C11" s="81">
        <f>+SUM(C4:C10)</f>
        <v>10836</v>
      </c>
      <c r="D11" s="80">
        <f t="shared" ref="D11:K11" si="3">+SUM(D4:D10)</f>
        <v>662</v>
      </c>
      <c r="E11" s="77">
        <f t="shared" si="3"/>
        <v>4090</v>
      </c>
      <c r="F11" s="80">
        <f t="shared" si="3"/>
        <v>237</v>
      </c>
      <c r="G11" s="82">
        <f>+SUM(G4:G10)</f>
        <v>4989</v>
      </c>
      <c r="H11" s="77">
        <f t="shared" si="3"/>
        <v>618</v>
      </c>
      <c r="I11" s="77">
        <f t="shared" si="3"/>
        <v>884</v>
      </c>
      <c r="J11" s="80">
        <f t="shared" si="3"/>
        <v>1012</v>
      </c>
      <c r="K11" s="82">
        <f t="shared" si="3"/>
        <v>2514</v>
      </c>
      <c r="L11" s="90">
        <f>+SUM(L4:L10)</f>
        <v>18339</v>
      </c>
      <c r="M11" s="83"/>
    </row>
    <row r="12" spans="2:32" x14ac:dyDescent="0.3">
      <c r="L12" s="83"/>
    </row>
  </sheetData>
  <mergeCells count="3">
    <mergeCell ref="L2:L3"/>
    <mergeCell ref="D2:G2"/>
    <mergeCell ref="H2:K2"/>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
  <sheetViews>
    <sheetView tabSelected="1" workbookViewId="0">
      <selection activeCell="B7" sqref="B7"/>
    </sheetView>
  </sheetViews>
  <sheetFormatPr baseColWidth="10" defaultColWidth="11.42578125" defaultRowHeight="16.5" x14ac:dyDescent="0.25"/>
  <cols>
    <col min="1" max="1" width="19.42578125" style="3" customWidth="1"/>
    <col min="2" max="2" width="20.140625" style="3" customWidth="1"/>
    <col min="3" max="3" width="45" style="3" customWidth="1"/>
    <col min="4" max="4" width="17.42578125" style="3" customWidth="1"/>
    <col min="5" max="16384" width="11.42578125" style="3"/>
  </cols>
  <sheetData>
    <row r="1" spans="1:6" ht="50.25" customHeight="1" x14ac:dyDescent="0.25">
      <c r="A1" s="26" t="s">
        <v>1</v>
      </c>
      <c r="B1" s="26" t="s">
        <v>0</v>
      </c>
      <c r="C1" s="26" t="s">
        <v>4</v>
      </c>
      <c r="D1" s="27" t="s">
        <v>40</v>
      </c>
    </row>
    <row r="2" spans="1:6" ht="38.25" x14ac:dyDescent="0.25">
      <c r="A2" s="2" t="str">
        <f>+General!C2</f>
        <v>21 al 29 de octubre de 2014</v>
      </c>
      <c r="B2" s="93" t="s">
        <v>21</v>
      </c>
      <c r="C2" s="93" t="s">
        <v>20</v>
      </c>
      <c r="D2" s="21">
        <f>+General!F2</f>
        <v>523</v>
      </c>
    </row>
    <row r="3" spans="1:6" ht="38.25" x14ac:dyDescent="0.25">
      <c r="A3" s="17" t="s">
        <v>181</v>
      </c>
      <c r="B3" s="93" t="s">
        <v>180</v>
      </c>
      <c r="C3" s="94" t="s">
        <v>184</v>
      </c>
      <c r="D3" s="95">
        <v>1000</v>
      </c>
      <c r="F3" s="8"/>
    </row>
    <row r="4" spans="1:6" ht="38.25" x14ac:dyDescent="0.25">
      <c r="A4" s="2" t="str">
        <f>+General!C4</f>
        <v>4 al 12 de noviembre de 2014</v>
      </c>
      <c r="B4" s="93" t="s">
        <v>23</v>
      </c>
      <c r="C4" s="96" t="s">
        <v>24</v>
      </c>
      <c r="D4" s="21">
        <f>+General!F4</f>
        <v>1000</v>
      </c>
    </row>
    <row r="5" spans="1:6" ht="38.25" x14ac:dyDescent="0.25">
      <c r="A5" s="2" t="str">
        <f>+General!C5</f>
        <v>15 al 21 de noviembre 2014</v>
      </c>
      <c r="B5" s="93" t="s">
        <v>25</v>
      </c>
      <c r="C5" s="93" t="s">
        <v>26</v>
      </c>
      <c r="D5" s="21">
        <f>+General!F5</f>
        <v>234</v>
      </c>
    </row>
    <row r="6" spans="1:6" ht="25.5" x14ac:dyDescent="0.25">
      <c r="A6" s="2" t="str">
        <f>+General!C6</f>
        <v>11 de noviembre 2014 
a 3 de julio 2015</v>
      </c>
      <c r="B6" s="93" t="s">
        <v>11</v>
      </c>
      <c r="C6" s="96" t="s">
        <v>19</v>
      </c>
      <c r="D6" s="21">
        <f>+General!F6</f>
        <v>4090</v>
      </c>
    </row>
    <row r="7" spans="1:6" ht="38.25" x14ac:dyDescent="0.25">
      <c r="A7" s="2" t="s">
        <v>127</v>
      </c>
      <c r="B7" s="93" t="s">
        <v>182</v>
      </c>
      <c r="C7" s="96" t="s">
        <v>185</v>
      </c>
      <c r="D7" s="21">
        <v>618</v>
      </c>
    </row>
    <row r="8" spans="1:6" ht="25.5" x14ac:dyDescent="0.25">
      <c r="A8" s="2" t="str">
        <f>+General!C6</f>
        <v>11 de noviembre 2014 
a 3 de julio 2015</v>
      </c>
      <c r="B8" s="93" t="s">
        <v>183</v>
      </c>
      <c r="C8" s="96" t="s">
        <v>27</v>
      </c>
      <c r="D8" s="21">
        <v>79</v>
      </c>
    </row>
    <row r="9" spans="1:6" ht="25.5" x14ac:dyDescent="0.25">
      <c r="A9" s="2" t="str">
        <f>+General!C7</f>
        <v>21 al 23 de febrero de 2015</v>
      </c>
      <c r="B9" s="93" t="s">
        <v>23</v>
      </c>
      <c r="C9" s="96" t="s">
        <v>27</v>
      </c>
      <c r="D9" s="21">
        <f>+General!F7</f>
        <v>1000</v>
      </c>
    </row>
    <row r="10" spans="1:6" ht="63.75" x14ac:dyDescent="0.25">
      <c r="A10" s="2" t="str">
        <f>+General!C18</f>
        <v>28 de mayo al 
12 de junio de 2015</v>
      </c>
      <c r="B10" s="93" t="s">
        <v>63</v>
      </c>
      <c r="C10" s="96" t="s">
        <v>35</v>
      </c>
      <c r="D10" s="21">
        <f>+General!F18</f>
        <v>662</v>
      </c>
    </row>
    <row r="11" spans="1:6" ht="102" x14ac:dyDescent="0.25">
      <c r="A11" s="15" t="s">
        <v>68</v>
      </c>
      <c r="B11" s="93" t="s">
        <v>65</v>
      </c>
      <c r="C11" s="96" t="s">
        <v>67</v>
      </c>
      <c r="D11" s="21">
        <v>237</v>
      </c>
    </row>
    <row r="12" spans="1:6" ht="63.75" x14ac:dyDescent="0.25">
      <c r="A12" s="17" t="s">
        <v>75</v>
      </c>
      <c r="B12" s="93" t="s">
        <v>69</v>
      </c>
      <c r="C12" s="96" t="s">
        <v>71</v>
      </c>
      <c r="D12" s="21">
        <v>884</v>
      </c>
    </row>
    <row r="13" spans="1:6" ht="51" x14ac:dyDescent="0.25">
      <c r="A13" s="17" t="s">
        <v>73</v>
      </c>
      <c r="B13" s="93" t="s">
        <v>74</v>
      </c>
      <c r="C13" s="96" t="s">
        <v>88</v>
      </c>
      <c r="D13" s="95">
        <v>1000</v>
      </c>
    </row>
    <row r="14" spans="1:6" ht="63.75" x14ac:dyDescent="0.25">
      <c r="A14" s="17" t="s">
        <v>86</v>
      </c>
      <c r="B14" s="93" t="s">
        <v>76</v>
      </c>
      <c r="C14" s="94" t="s">
        <v>89</v>
      </c>
      <c r="D14" s="95">
        <f>5*1200</f>
        <v>6000</v>
      </c>
    </row>
    <row r="15" spans="1:6" ht="114.75" x14ac:dyDescent="0.25">
      <c r="A15" s="17" t="s">
        <v>85</v>
      </c>
      <c r="B15" s="93" t="s">
        <v>87</v>
      </c>
      <c r="C15" s="94" t="s">
        <v>90</v>
      </c>
      <c r="D15" s="95">
        <v>1012</v>
      </c>
    </row>
    <row r="16" spans="1:6" ht="25.5" x14ac:dyDescent="0.25">
      <c r="A16" s="117" t="s">
        <v>84</v>
      </c>
      <c r="B16" s="118"/>
      <c r="C16" s="119"/>
      <c r="D16" s="28">
        <f>SUM(D2:D15)</f>
        <v>18339</v>
      </c>
    </row>
  </sheetData>
  <mergeCells count="1">
    <mergeCell ref="A16:C1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2"/>
  <sheetViews>
    <sheetView workbookViewId="0">
      <selection activeCell="C10" sqref="C10"/>
    </sheetView>
  </sheetViews>
  <sheetFormatPr baseColWidth="10" defaultColWidth="11.42578125" defaultRowHeight="16.5" x14ac:dyDescent="0.25"/>
  <cols>
    <col min="1" max="1" width="20.140625" style="3" customWidth="1"/>
    <col min="2" max="2" width="23.28515625" style="3" customWidth="1"/>
    <col min="3" max="3" width="45" style="3" customWidth="1"/>
    <col min="4" max="4" width="12.42578125" style="3" bestFit="1" customWidth="1"/>
    <col min="5" max="16384" width="11.42578125" style="3"/>
  </cols>
  <sheetData>
    <row r="1" spans="1:6" ht="33" x14ac:dyDescent="0.25">
      <c r="A1" s="23" t="s">
        <v>1</v>
      </c>
      <c r="B1" s="23" t="s">
        <v>64</v>
      </c>
      <c r="C1" s="23" t="s">
        <v>4</v>
      </c>
      <c r="D1" s="24" t="s">
        <v>41</v>
      </c>
      <c r="E1" s="24"/>
    </row>
    <row r="2" spans="1:6" ht="27" x14ac:dyDescent="0.25">
      <c r="A2" s="122" t="s">
        <v>62</v>
      </c>
      <c r="B2" s="13" t="s">
        <v>44</v>
      </c>
      <c r="C2" s="9" t="s">
        <v>10</v>
      </c>
      <c r="D2" s="5">
        <f>+General!G8</f>
        <v>8096</v>
      </c>
      <c r="E2" s="7">
        <f>+D2</f>
        <v>8096</v>
      </c>
    </row>
    <row r="3" spans="1:6" ht="36" x14ac:dyDescent="0.25">
      <c r="A3" s="122"/>
      <c r="B3" s="13" t="s">
        <v>45</v>
      </c>
      <c r="C3" s="9" t="s">
        <v>30</v>
      </c>
      <c r="D3" s="5">
        <f>+General!G9</f>
        <v>301</v>
      </c>
      <c r="E3" s="7">
        <f>+D3+E2</f>
        <v>8397</v>
      </c>
    </row>
    <row r="4" spans="1:6" x14ac:dyDescent="0.25">
      <c r="A4" s="122"/>
      <c r="B4" s="13" t="s">
        <v>46</v>
      </c>
      <c r="C4" s="9" t="s">
        <v>31</v>
      </c>
      <c r="D4" s="5">
        <f>+General!G10</f>
        <v>4000</v>
      </c>
      <c r="E4" s="7">
        <f>+D4+E3</f>
        <v>12397</v>
      </c>
    </row>
    <row r="5" spans="1:6" ht="18" x14ac:dyDescent="0.25">
      <c r="A5" s="122"/>
      <c r="B5" s="13" t="s">
        <v>47</v>
      </c>
      <c r="C5" s="9" t="s">
        <v>32</v>
      </c>
      <c r="D5" s="5">
        <f>+General!G11</f>
        <v>2961</v>
      </c>
      <c r="E5" s="7">
        <f t="shared" ref="E5:E19" si="0">+D5+E4</f>
        <v>15358</v>
      </c>
    </row>
    <row r="6" spans="1:6" x14ac:dyDescent="0.25">
      <c r="A6" s="122"/>
      <c r="B6" s="13" t="s">
        <v>48</v>
      </c>
      <c r="C6" s="9" t="s">
        <v>33</v>
      </c>
      <c r="D6" s="5">
        <f>+General!G12</f>
        <v>1063</v>
      </c>
      <c r="E6" s="7">
        <f t="shared" si="0"/>
        <v>16421</v>
      </c>
    </row>
    <row r="7" spans="1:6" ht="18" x14ac:dyDescent="0.25">
      <c r="A7" s="122"/>
      <c r="B7" s="13" t="s">
        <v>49</v>
      </c>
      <c r="C7" s="9" t="s">
        <v>34</v>
      </c>
      <c r="D7" s="5">
        <f>+General!G13</f>
        <v>8000</v>
      </c>
      <c r="E7" s="7">
        <f t="shared" si="0"/>
        <v>24421</v>
      </c>
    </row>
    <row r="8" spans="1:6" ht="18" x14ac:dyDescent="0.25">
      <c r="A8" s="122"/>
      <c r="B8" s="13" t="s">
        <v>50</v>
      </c>
      <c r="C8" s="9" t="s">
        <v>12</v>
      </c>
      <c r="D8" s="5">
        <f>+General!G14</f>
        <v>25000</v>
      </c>
      <c r="E8" s="7">
        <f t="shared" si="0"/>
        <v>49421</v>
      </c>
    </row>
    <row r="9" spans="1:6" ht="27" x14ac:dyDescent="0.25">
      <c r="A9" s="122"/>
      <c r="B9" s="13" t="s">
        <v>51</v>
      </c>
      <c r="C9" s="10" t="s">
        <v>13</v>
      </c>
      <c r="D9" s="5">
        <f>+General!G15</f>
        <v>200</v>
      </c>
      <c r="E9" s="7">
        <f t="shared" si="0"/>
        <v>49621</v>
      </c>
    </row>
    <row r="10" spans="1:6" x14ac:dyDescent="0.25">
      <c r="A10" s="122"/>
      <c r="B10" s="13" t="s">
        <v>52</v>
      </c>
      <c r="C10" s="11" t="s">
        <v>15</v>
      </c>
      <c r="D10" s="5">
        <f>+General!G16</f>
        <v>8000</v>
      </c>
      <c r="E10" s="7">
        <f t="shared" si="0"/>
        <v>57621</v>
      </c>
    </row>
    <row r="11" spans="1:6" x14ac:dyDescent="0.25">
      <c r="A11" s="122"/>
      <c r="B11" s="13" t="s">
        <v>53</v>
      </c>
      <c r="C11" s="11" t="s">
        <v>22</v>
      </c>
      <c r="D11" s="5">
        <f>+General!G17</f>
        <v>25000</v>
      </c>
      <c r="E11" s="7">
        <f t="shared" si="0"/>
        <v>82621</v>
      </c>
      <c r="F11" s="6"/>
    </row>
    <row r="12" spans="1:6" ht="18" x14ac:dyDescent="0.25">
      <c r="A12" s="122" t="s">
        <v>72</v>
      </c>
      <c r="B12" s="13" t="s">
        <v>54</v>
      </c>
      <c r="C12" s="9" t="s">
        <v>18</v>
      </c>
      <c r="D12" s="5">
        <f>+General!G19</f>
        <v>36297</v>
      </c>
      <c r="E12" s="7">
        <f t="shared" si="0"/>
        <v>118918</v>
      </c>
    </row>
    <row r="13" spans="1:6" x14ac:dyDescent="0.25">
      <c r="A13" s="122"/>
      <c r="B13" s="13" t="s">
        <v>55</v>
      </c>
      <c r="C13" s="9" t="s">
        <v>31</v>
      </c>
      <c r="D13" s="5">
        <f>+General!G20</f>
        <v>4000</v>
      </c>
      <c r="E13" s="7">
        <f t="shared" si="0"/>
        <v>122918</v>
      </c>
    </row>
    <row r="14" spans="1:6" ht="18" x14ac:dyDescent="0.25">
      <c r="A14" s="122"/>
      <c r="B14" s="13" t="s">
        <v>56</v>
      </c>
      <c r="C14" s="9" t="s">
        <v>36</v>
      </c>
      <c r="D14" s="5">
        <f>+General!G21</f>
        <v>2961</v>
      </c>
      <c r="E14" s="7">
        <f t="shared" si="0"/>
        <v>125879</v>
      </c>
    </row>
    <row r="15" spans="1:6" ht="27" x14ac:dyDescent="0.25">
      <c r="A15" s="122"/>
      <c r="B15" s="13" t="s">
        <v>57</v>
      </c>
      <c r="C15" s="9" t="s">
        <v>37</v>
      </c>
      <c r="D15" s="5">
        <f>+General!G22</f>
        <v>1409</v>
      </c>
      <c r="E15" s="7">
        <f t="shared" si="0"/>
        <v>127288</v>
      </c>
    </row>
    <row r="16" spans="1:6" ht="18" x14ac:dyDescent="0.25">
      <c r="A16" s="122"/>
      <c r="B16" s="13" t="s">
        <v>58</v>
      </c>
      <c r="C16" s="9" t="s">
        <v>38</v>
      </c>
      <c r="D16" s="5">
        <f>+General!G23</f>
        <v>8000</v>
      </c>
      <c r="E16" s="7">
        <f t="shared" si="0"/>
        <v>135288</v>
      </c>
    </row>
    <row r="17" spans="1:5" ht="18" x14ac:dyDescent="0.25">
      <c r="A17" s="122"/>
      <c r="B17" s="13" t="s">
        <v>59</v>
      </c>
      <c r="C17" s="9" t="s">
        <v>12</v>
      </c>
      <c r="D17" s="5">
        <f>+General!G24</f>
        <v>25000</v>
      </c>
      <c r="E17" s="7">
        <f t="shared" si="0"/>
        <v>160288</v>
      </c>
    </row>
    <row r="18" spans="1:5" x14ac:dyDescent="0.25">
      <c r="A18" s="122"/>
      <c r="B18" s="13" t="s">
        <v>60</v>
      </c>
      <c r="C18" s="11" t="s">
        <v>15</v>
      </c>
      <c r="D18" s="5">
        <f>+General!G25</f>
        <v>8000</v>
      </c>
      <c r="E18" s="7">
        <f t="shared" si="0"/>
        <v>168288</v>
      </c>
    </row>
    <row r="19" spans="1:5" x14ac:dyDescent="0.25">
      <c r="A19" s="122"/>
      <c r="B19" s="13" t="s">
        <v>61</v>
      </c>
      <c r="C19" s="11" t="s">
        <v>22</v>
      </c>
      <c r="D19" s="5">
        <f>+General!G26</f>
        <v>25000</v>
      </c>
      <c r="E19" s="7">
        <f t="shared" si="0"/>
        <v>193288</v>
      </c>
    </row>
    <row r="20" spans="1:5" ht="18" x14ac:dyDescent="0.25">
      <c r="A20" s="122" t="s">
        <v>77</v>
      </c>
      <c r="B20" s="13" t="s">
        <v>54</v>
      </c>
      <c r="C20" s="9" t="s">
        <v>18</v>
      </c>
      <c r="D20" s="20">
        <v>110097</v>
      </c>
      <c r="E20" s="7">
        <f t="shared" ref="E20:E28" si="1">+D20+E19</f>
        <v>303385</v>
      </c>
    </row>
    <row r="21" spans="1:5" x14ac:dyDescent="0.25">
      <c r="A21" s="122"/>
      <c r="B21" s="13" t="s">
        <v>55</v>
      </c>
      <c r="C21" s="9" t="s">
        <v>31</v>
      </c>
      <c r="D21" s="5">
        <f>+D13</f>
        <v>4000</v>
      </c>
      <c r="E21" s="7">
        <f t="shared" si="1"/>
        <v>307385</v>
      </c>
    </row>
    <row r="22" spans="1:5" ht="18" x14ac:dyDescent="0.25">
      <c r="A22" s="122"/>
      <c r="B22" s="13" t="s">
        <v>56</v>
      </c>
      <c r="C22" s="9" t="s">
        <v>36</v>
      </c>
      <c r="D22" s="5">
        <f>+D14</f>
        <v>2961</v>
      </c>
      <c r="E22" s="7">
        <f t="shared" si="1"/>
        <v>310346</v>
      </c>
    </row>
    <row r="23" spans="1:5" ht="36" x14ac:dyDescent="0.25">
      <c r="A23" s="122"/>
      <c r="B23" s="13" t="s">
        <v>78</v>
      </c>
      <c r="C23" s="9" t="s">
        <v>79</v>
      </c>
      <c r="D23" s="5">
        <v>1686</v>
      </c>
      <c r="E23" s="7">
        <f t="shared" si="1"/>
        <v>312032</v>
      </c>
    </row>
    <row r="24" spans="1:5" ht="18" x14ac:dyDescent="0.25">
      <c r="A24" s="122"/>
      <c r="B24" s="13" t="s">
        <v>58</v>
      </c>
      <c r="C24" s="9" t="s">
        <v>38</v>
      </c>
      <c r="D24" s="21">
        <f>+D16/3</f>
        <v>2666.6666666666665</v>
      </c>
      <c r="E24" s="7">
        <f t="shared" si="1"/>
        <v>314698.66666666669</v>
      </c>
    </row>
    <row r="25" spans="1:5" ht="18" x14ac:dyDescent="0.25">
      <c r="A25" s="122"/>
      <c r="B25" s="13" t="s">
        <v>59</v>
      </c>
      <c r="C25" s="9" t="s">
        <v>12</v>
      </c>
      <c r="D25" s="5">
        <f>+D17</f>
        <v>25000</v>
      </c>
      <c r="E25" s="7">
        <f t="shared" si="1"/>
        <v>339698.66666666669</v>
      </c>
    </row>
    <row r="26" spans="1:5" x14ac:dyDescent="0.25">
      <c r="A26" s="122"/>
      <c r="B26" s="13" t="s">
        <v>60</v>
      </c>
      <c r="C26" s="11" t="s">
        <v>15</v>
      </c>
      <c r="D26" s="20">
        <v>1141</v>
      </c>
      <c r="E26" s="7">
        <f t="shared" si="1"/>
        <v>340839.66666666669</v>
      </c>
    </row>
    <row r="27" spans="1:5" ht="54" x14ac:dyDescent="0.25">
      <c r="A27" s="122"/>
      <c r="B27" s="13" t="s">
        <v>80</v>
      </c>
      <c r="C27" s="11" t="s">
        <v>81</v>
      </c>
      <c r="D27" s="20">
        <v>2065</v>
      </c>
      <c r="E27" s="7">
        <f t="shared" si="1"/>
        <v>342904.66666666669</v>
      </c>
    </row>
    <row r="28" spans="1:5" ht="18" x14ac:dyDescent="0.25">
      <c r="A28" s="122"/>
      <c r="B28" s="22" t="s">
        <v>82</v>
      </c>
      <c r="C28" s="11" t="s">
        <v>83</v>
      </c>
      <c r="D28" s="20">
        <v>629</v>
      </c>
      <c r="E28" s="7">
        <f t="shared" si="1"/>
        <v>343533.66666666669</v>
      </c>
    </row>
    <row r="29" spans="1:5" x14ac:dyDescent="0.25">
      <c r="A29" s="122"/>
      <c r="B29" s="13" t="s">
        <v>61</v>
      </c>
      <c r="C29" s="25" t="s">
        <v>22</v>
      </c>
      <c r="D29" s="21">
        <f>+D19/3</f>
        <v>8333.3333333333339</v>
      </c>
      <c r="E29" s="7">
        <f>+D29+E26</f>
        <v>349173</v>
      </c>
    </row>
    <row r="30" spans="1:5" ht="25.5" x14ac:dyDescent="0.25">
      <c r="A30" s="120" t="s">
        <v>91</v>
      </c>
      <c r="B30" s="120"/>
      <c r="C30" s="121"/>
      <c r="D30" s="29">
        <f>+SUM(D2:D20:D29)</f>
        <v>351867</v>
      </c>
    </row>
    <row r="31" spans="1:5" ht="18" x14ac:dyDescent="0.25">
      <c r="A31" s="107"/>
      <c r="B31" s="107"/>
      <c r="C31" s="107"/>
    </row>
    <row r="32" spans="1:5" x14ac:dyDescent="0.25">
      <c r="D32" s="6"/>
    </row>
  </sheetData>
  <mergeCells count="5">
    <mergeCell ref="A30:C30"/>
    <mergeCell ref="A31:C31"/>
    <mergeCell ref="A2:A11"/>
    <mergeCell ref="A12:A19"/>
    <mergeCell ref="A20:A29"/>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8" sqref="A18"/>
    </sheetView>
  </sheetViews>
  <sheetFormatPr baseColWidth="10" defaultRowHeight="16.5" x14ac:dyDescent="0.25"/>
  <cols>
    <col min="1" max="1" width="33" style="39" bestFit="1" customWidth="1"/>
    <col min="2" max="2" width="32.5703125" style="39" bestFit="1" customWidth="1"/>
    <col min="3" max="3" width="12.5703125" style="41" bestFit="1" customWidth="1"/>
    <col min="4" max="16384" width="11.42578125" style="39"/>
  </cols>
  <sheetData>
    <row r="1" spans="1:7" ht="44.25" customHeight="1" x14ac:dyDescent="0.25">
      <c r="A1" s="123" t="s">
        <v>139</v>
      </c>
      <c r="B1" s="123"/>
      <c r="C1" s="123"/>
      <c r="D1" s="37"/>
      <c r="E1" s="37"/>
      <c r="F1" s="37"/>
      <c r="G1" s="37"/>
    </row>
    <row r="2" spans="1:7" x14ac:dyDescent="0.25">
      <c r="A2" s="23" t="s">
        <v>119</v>
      </c>
      <c r="B2" s="23" t="s">
        <v>1</v>
      </c>
      <c r="C2" s="23" t="s">
        <v>120</v>
      </c>
    </row>
    <row r="3" spans="1:7" x14ac:dyDescent="0.25">
      <c r="A3" s="38" t="s">
        <v>132</v>
      </c>
      <c r="B3" s="38" t="s">
        <v>16</v>
      </c>
      <c r="C3" s="42">
        <v>234</v>
      </c>
    </row>
    <row r="4" spans="1:7" x14ac:dyDescent="0.25">
      <c r="A4" s="38" t="s">
        <v>121</v>
      </c>
      <c r="B4" s="38" t="s">
        <v>127</v>
      </c>
      <c r="C4" s="42">
        <v>169</v>
      </c>
    </row>
    <row r="5" spans="1:7" x14ac:dyDescent="0.25">
      <c r="A5" s="38" t="s">
        <v>122</v>
      </c>
      <c r="B5" s="38" t="s">
        <v>128</v>
      </c>
      <c r="C5" s="42">
        <v>2886</v>
      </c>
    </row>
    <row r="6" spans="1:7" x14ac:dyDescent="0.25">
      <c r="A6" s="38" t="s">
        <v>123</v>
      </c>
      <c r="B6" s="38" t="s">
        <v>129</v>
      </c>
      <c r="C6" s="42">
        <v>202</v>
      </c>
    </row>
    <row r="7" spans="1:7" x14ac:dyDescent="0.25">
      <c r="A7" s="38" t="s">
        <v>65</v>
      </c>
      <c r="B7" s="38" t="s">
        <v>68</v>
      </c>
      <c r="C7" s="42">
        <v>44</v>
      </c>
    </row>
    <row r="8" spans="1:7" ht="66" x14ac:dyDescent="0.25">
      <c r="A8" s="38" t="s">
        <v>133</v>
      </c>
      <c r="B8" s="40" t="s">
        <v>130</v>
      </c>
      <c r="C8" s="42">
        <v>358</v>
      </c>
    </row>
    <row r="9" spans="1:7" x14ac:dyDescent="0.25">
      <c r="A9" s="38" t="s">
        <v>125</v>
      </c>
      <c r="B9" s="38" t="s">
        <v>131</v>
      </c>
      <c r="C9" s="42">
        <v>6000</v>
      </c>
    </row>
    <row r="10" spans="1:7" x14ac:dyDescent="0.25">
      <c r="A10" s="38" t="s">
        <v>124</v>
      </c>
      <c r="B10" s="38" t="s">
        <v>85</v>
      </c>
      <c r="C10" s="42">
        <v>249</v>
      </c>
    </row>
    <row r="11" spans="1:7" x14ac:dyDescent="0.25">
      <c r="A11" s="124" t="s">
        <v>126</v>
      </c>
      <c r="B11" s="125"/>
      <c r="C11" s="43">
        <f>SUM(C3:C10)</f>
        <v>10142</v>
      </c>
    </row>
  </sheetData>
  <mergeCells count="2">
    <mergeCell ref="A1:C1"/>
    <mergeCell ref="A11:B1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18"/>
  <sheetViews>
    <sheetView topLeftCell="A3" workbookViewId="0">
      <selection activeCell="B2" sqref="B2:G4"/>
    </sheetView>
  </sheetViews>
  <sheetFormatPr baseColWidth="10" defaultRowHeight="16.5" x14ac:dyDescent="0.25"/>
  <cols>
    <col min="1" max="1" width="4" style="46" customWidth="1"/>
    <col min="2" max="2" width="45.7109375" style="46" bestFit="1" customWidth="1"/>
    <col min="3" max="4" width="12.7109375" style="46" customWidth="1"/>
    <col min="5" max="5" width="15.28515625" style="46" bestFit="1" customWidth="1"/>
    <col min="6" max="7" width="12.7109375" style="46" customWidth="1"/>
    <col min="8" max="16384" width="11.42578125" style="46"/>
  </cols>
  <sheetData>
    <row r="2" spans="2:7" x14ac:dyDescent="0.25">
      <c r="B2" s="126" t="s">
        <v>118</v>
      </c>
      <c r="C2" s="127"/>
      <c r="D2" s="127"/>
      <c r="E2" s="127"/>
      <c r="F2" s="127"/>
      <c r="G2" s="127"/>
    </row>
    <row r="3" spans="2:7" ht="16.5" customHeight="1" x14ac:dyDescent="0.25">
      <c r="B3" s="127"/>
      <c r="C3" s="127"/>
      <c r="D3" s="127"/>
      <c r="E3" s="127"/>
      <c r="F3" s="127"/>
      <c r="G3" s="127"/>
    </row>
    <row r="4" spans="2:7" ht="16.5" customHeight="1" x14ac:dyDescent="0.25">
      <c r="B4" s="127"/>
      <c r="C4" s="127"/>
      <c r="D4" s="127"/>
      <c r="E4" s="127"/>
      <c r="F4" s="127"/>
      <c r="G4" s="127"/>
    </row>
    <row r="5" spans="2:7" x14ac:dyDescent="0.25">
      <c r="B5" s="33" t="s">
        <v>109</v>
      </c>
      <c r="C5" s="33" t="s">
        <v>108</v>
      </c>
      <c r="D5" s="33" t="s">
        <v>107</v>
      </c>
      <c r="E5" s="33" t="s">
        <v>106</v>
      </c>
      <c r="F5" s="33" t="s">
        <v>105</v>
      </c>
      <c r="G5" s="33" t="s">
        <v>84</v>
      </c>
    </row>
    <row r="6" spans="2:7" x14ac:dyDescent="0.25">
      <c r="B6" s="54" t="s">
        <v>104</v>
      </c>
      <c r="C6" s="34">
        <v>15</v>
      </c>
      <c r="D6" s="34">
        <v>15</v>
      </c>
      <c r="E6" s="34">
        <v>6</v>
      </c>
      <c r="F6" s="34">
        <v>12</v>
      </c>
      <c r="G6" s="33">
        <f t="shared" ref="G6:G17" si="0">+SUM(C6:F6)</f>
        <v>48</v>
      </c>
    </row>
    <row r="7" spans="2:7" x14ac:dyDescent="0.25">
      <c r="B7" s="54" t="s">
        <v>103</v>
      </c>
      <c r="C7" s="34">
        <v>70</v>
      </c>
      <c r="D7" s="34">
        <v>35</v>
      </c>
      <c r="E7" s="34">
        <v>8</v>
      </c>
      <c r="F7" s="34">
        <v>7</v>
      </c>
      <c r="G7" s="33">
        <f t="shared" si="0"/>
        <v>120</v>
      </c>
    </row>
    <row r="8" spans="2:7" x14ac:dyDescent="0.25">
      <c r="B8" s="54" t="s">
        <v>102</v>
      </c>
      <c r="C8" s="34">
        <v>1</v>
      </c>
      <c r="D8" s="34">
        <v>49</v>
      </c>
      <c r="E8" s="34">
        <v>7</v>
      </c>
      <c r="F8" s="34">
        <v>7</v>
      </c>
      <c r="G8" s="33">
        <f t="shared" si="0"/>
        <v>64</v>
      </c>
    </row>
    <row r="9" spans="2:7" x14ac:dyDescent="0.25">
      <c r="B9" s="54" t="s">
        <v>101</v>
      </c>
      <c r="C9" s="34">
        <v>4</v>
      </c>
      <c r="D9" s="34">
        <v>14</v>
      </c>
      <c r="E9" s="34">
        <v>10</v>
      </c>
      <c r="F9" s="34">
        <v>6</v>
      </c>
      <c r="G9" s="33">
        <f t="shared" si="0"/>
        <v>34</v>
      </c>
    </row>
    <row r="10" spans="2:7" x14ac:dyDescent="0.25">
      <c r="B10" s="54" t="s">
        <v>100</v>
      </c>
      <c r="C10" s="34">
        <v>25</v>
      </c>
      <c r="D10" s="34">
        <v>20</v>
      </c>
      <c r="E10" s="34">
        <v>4</v>
      </c>
      <c r="F10" s="34">
        <v>4</v>
      </c>
      <c r="G10" s="33">
        <f t="shared" si="0"/>
        <v>53</v>
      </c>
    </row>
    <row r="11" spans="2:7" x14ac:dyDescent="0.25">
      <c r="B11" s="54" t="s">
        <v>99</v>
      </c>
      <c r="C11" s="34">
        <v>18</v>
      </c>
      <c r="D11" s="34">
        <v>14</v>
      </c>
      <c r="E11" s="34">
        <v>20</v>
      </c>
      <c r="F11" s="34">
        <v>7</v>
      </c>
      <c r="G11" s="33">
        <f t="shared" si="0"/>
        <v>59</v>
      </c>
    </row>
    <row r="12" spans="2:7" x14ac:dyDescent="0.25">
      <c r="B12" s="54" t="s">
        <v>98</v>
      </c>
      <c r="C12" s="34">
        <v>0</v>
      </c>
      <c r="D12" s="34">
        <v>36</v>
      </c>
      <c r="E12" s="34">
        <v>27</v>
      </c>
      <c r="F12" s="34">
        <v>16</v>
      </c>
      <c r="G12" s="33">
        <f t="shared" si="0"/>
        <v>79</v>
      </c>
    </row>
    <row r="13" spans="2:7" x14ac:dyDescent="0.25">
      <c r="B13" s="54" t="s">
        <v>97</v>
      </c>
      <c r="C13" s="34">
        <v>11</v>
      </c>
      <c r="D13" s="34">
        <v>10</v>
      </c>
      <c r="E13" s="34">
        <v>7</v>
      </c>
      <c r="F13" s="34">
        <v>2</v>
      </c>
      <c r="G13" s="33">
        <f t="shared" si="0"/>
        <v>30</v>
      </c>
    </row>
    <row r="14" spans="2:7" x14ac:dyDescent="0.25">
      <c r="B14" s="54" t="s">
        <v>96</v>
      </c>
      <c r="C14" s="34">
        <v>30</v>
      </c>
      <c r="D14" s="34">
        <v>30</v>
      </c>
      <c r="E14" s="34">
        <v>6</v>
      </c>
      <c r="F14" s="34">
        <v>6</v>
      </c>
      <c r="G14" s="33">
        <f t="shared" si="0"/>
        <v>72</v>
      </c>
    </row>
    <row r="15" spans="2:7" x14ac:dyDescent="0.25">
      <c r="B15" s="54" t="s">
        <v>95</v>
      </c>
      <c r="C15" s="34">
        <v>20</v>
      </c>
      <c r="D15" s="34">
        <v>20</v>
      </c>
      <c r="E15" s="34">
        <v>19</v>
      </c>
      <c r="F15" s="34">
        <v>10</v>
      </c>
      <c r="G15" s="33">
        <f t="shared" si="0"/>
        <v>69</v>
      </c>
    </row>
    <row r="16" spans="2:7" x14ac:dyDescent="0.25">
      <c r="B16" s="54" t="s">
        <v>94</v>
      </c>
      <c r="C16" s="34">
        <v>8</v>
      </c>
      <c r="D16" s="34">
        <v>8</v>
      </c>
      <c r="E16" s="34">
        <v>9</v>
      </c>
      <c r="F16" s="34">
        <v>9</v>
      </c>
      <c r="G16" s="33">
        <f t="shared" si="0"/>
        <v>34</v>
      </c>
    </row>
    <row r="17" spans="2:7" x14ac:dyDescent="0.25">
      <c r="B17" s="55" t="s">
        <v>93</v>
      </c>
      <c r="C17" s="56">
        <f>+SUM(C6:C16)</f>
        <v>202</v>
      </c>
      <c r="D17" s="56">
        <f>+SUM(D6:D16)</f>
        <v>251</v>
      </c>
      <c r="E17" s="56">
        <f>+SUM(E6:E16)</f>
        <v>123</v>
      </c>
      <c r="F17" s="56">
        <f>+SUM(F6:F16)</f>
        <v>86</v>
      </c>
      <c r="G17" s="57">
        <f t="shared" si="0"/>
        <v>662</v>
      </c>
    </row>
    <row r="18" spans="2:7" x14ac:dyDescent="0.25">
      <c r="B18" s="55" t="s">
        <v>92</v>
      </c>
      <c r="C18" s="58">
        <f>+AVERAGE(C6:C16)</f>
        <v>18.363636363636363</v>
      </c>
      <c r="D18" s="58">
        <f>+AVERAGE(D6:D16)</f>
        <v>22.818181818181817</v>
      </c>
      <c r="E18" s="58">
        <f>+AVERAGE(E6:E16)</f>
        <v>11.181818181818182</v>
      </c>
      <c r="F18" s="58">
        <f>+AVERAGE(F6:F16)</f>
        <v>7.8181818181818183</v>
      </c>
      <c r="G18" s="58">
        <f>+AVERAGE(G6:G16)</f>
        <v>60.18181818181818</v>
      </c>
    </row>
  </sheetData>
  <mergeCells count="1">
    <mergeCell ref="B2:G4"/>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8"/>
  <sheetViews>
    <sheetView workbookViewId="0">
      <selection activeCell="D2" sqref="D2"/>
    </sheetView>
  </sheetViews>
  <sheetFormatPr baseColWidth="10" defaultRowHeight="16.5" x14ac:dyDescent="0.3"/>
  <cols>
    <col min="1" max="1" width="11.42578125" style="68"/>
    <col min="2" max="2" width="15.28515625" style="68" customWidth="1"/>
    <col min="3" max="3" width="10.5703125" style="68" customWidth="1"/>
    <col min="4" max="4" width="14.42578125" style="68" customWidth="1"/>
    <col min="5" max="5" width="13.140625" style="68" customWidth="1"/>
    <col min="6" max="6" width="11.42578125" style="68" customWidth="1"/>
    <col min="7" max="7" width="14.140625" style="68" customWidth="1"/>
    <col min="8" max="8" width="8" style="68" customWidth="1"/>
    <col min="9" max="9" width="12" style="68" customWidth="1"/>
    <col min="10" max="16384" width="11.42578125" style="68"/>
  </cols>
  <sheetData>
    <row r="1" spans="2:9" ht="17.25" thickBot="1" x14ac:dyDescent="0.35"/>
    <row r="2" spans="2:9" ht="35.25" customHeight="1" thickBot="1" x14ac:dyDescent="0.35">
      <c r="B2" s="97" t="s">
        <v>143</v>
      </c>
      <c r="C2" s="97" t="s">
        <v>161</v>
      </c>
      <c r="D2" s="97" t="s">
        <v>166</v>
      </c>
      <c r="E2" s="97" t="s">
        <v>162</v>
      </c>
      <c r="F2" s="97" t="s">
        <v>163</v>
      </c>
      <c r="G2" s="97" t="s">
        <v>164</v>
      </c>
      <c r="H2" s="97" t="s">
        <v>165</v>
      </c>
      <c r="I2" s="97" t="s">
        <v>84</v>
      </c>
    </row>
    <row r="3" spans="2:9" ht="17.25" thickBot="1" x14ac:dyDescent="0.35">
      <c r="B3" s="69" t="s">
        <v>108</v>
      </c>
      <c r="C3" s="69">
        <v>265</v>
      </c>
      <c r="D3" s="70">
        <v>1042</v>
      </c>
      <c r="E3" s="69">
        <v>339</v>
      </c>
      <c r="F3" s="69">
        <v>389</v>
      </c>
      <c r="G3" s="69">
        <v>851</v>
      </c>
      <c r="H3" s="69">
        <v>0</v>
      </c>
      <c r="I3" s="70">
        <v>2886</v>
      </c>
    </row>
    <row r="4" spans="2:9" ht="17.25" thickBot="1" x14ac:dyDescent="0.35">
      <c r="B4" s="69" t="s">
        <v>107</v>
      </c>
      <c r="C4" s="69">
        <v>25</v>
      </c>
      <c r="D4" s="69">
        <v>284</v>
      </c>
      <c r="E4" s="69">
        <v>56</v>
      </c>
      <c r="F4" s="69">
        <v>108</v>
      </c>
      <c r="G4" s="69">
        <v>44</v>
      </c>
      <c r="H4" s="69">
        <v>0</v>
      </c>
      <c r="I4" s="69">
        <v>517</v>
      </c>
    </row>
    <row r="5" spans="2:9" ht="17.25" thickBot="1" x14ac:dyDescent="0.35">
      <c r="B5" s="69" t="s">
        <v>106</v>
      </c>
      <c r="C5" s="69">
        <v>34</v>
      </c>
      <c r="D5" s="69">
        <v>74</v>
      </c>
      <c r="E5" s="69">
        <v>40</v>
      </c>
      <c r="F5" s="69">
        <v>34</v>
      </c>
      <c r="G5" s="69">
        <v>25</v>
      </c>
      <c r="H5" s="69">
        <v>158</v>
      </c>
      <c r="I5" s="69">
        <v>365</v>
      </c>
    </row>
    <row r="6" spans="2:9" ht="17.25" thickBot="1" x14ac:dyDescent="0.35">
      <c r="B6" s="69" t="s">
        <v>105</v>
      </c>
      <c r="C6" s="69">
        <v>11</v>
      </c>
      <c r="D6" s="69">
        <v>13</v>
      </c>
      <c r="E6" s="69">
        <v>18</v>
      </c>
      <c r="F6" s="69">
        <v>10</v>
      </c>
      <c r="G6" s="69">
        <v>8</v>
      </c>
      <c r="H6" s="69">
        <v>19</v>
      </c>
      <c r="I6" s="69">
        <v>79</v>
      </c>
    </row>
    <row r="7" spans="2:9" ht="17.25" thickBot="1" x14ac:dyDescent="0.35">
      <c r="B7" s="69" t="s">
        <v>160</v>
      </c>
      <c r="C7" s="69">
        <v>28</v>
      </c>
      <c r="D7" s="69">
        <v>112</v>
      </c>
      <c r="E7" s="69">
        <v>35</v>
      </c>
      <c r="F7" s="69">
        <v>53</v>
      </c>
      <c r="G7" s="69">
        <v>15</v>
      </c>
      <c r="H7" s="69">
        <v>0</v>
      </c>
      <c r="I7" s="69">
        <v>243</v>
      </c>
    </row>
    <row r="8" spans="2:9" ht="17.25" thickBot="1" x14ac:dyDescent="0.35">
      <c r="B8" s="71" t="s">
        <v>84</v>
      </c>
      <c r="C8" s="69">
        <v>363</v>
      </c>
      <c r="D8" s="69">
        <v>1525</v>
      </c>
      <c r="E8" s="69">
        <v>488</v>
      </c>
      <c r="F8" s="69">
        <v>594</v>
      </c>
      <c r="G8" s="69">
        <v>943</v>
      </c>
      <c r="H8" s="69">
        <v>177</v>
      </c>
      <c r="I8" s="72">
        <v>4090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16"/>
  <sheetViews>
    <sheetView workbookViewId="0">
      <selection activeCell="B2" sqref="B2:G2"/>
    </sheetView>
  </sheetViews>
  <sheetFormatPr baseColWidth="10" defaultRowHeight="16.5" x14ac:dyDescent="0.25"/>
  <cols>
    <col min="1" max="1" width="4" style="46" customWidth="1"/>
    <col min="2" max="2" width="45.7109375" style="46" bestFit="1" customWidth="1"/>
    <col min="3" max="3" width="11.42578125" style="46" bestFit="1" customWidth="1"/>
    <col min="4" max="4" width="9.140625" style="46" bestFit="1" customWidth="1"/>
    <col min="5" max="5" width="15" style="46" bestFit="1" customWidth="1"/>
    <col min="6" max="6" width="9.85546875" style="46" bestFit="1" customWidth="1"/>
    <col min="7" max="7" width="11.42578125" style="46" customWidth="1"/>
    <col min="8" max="16384" width="11.42578125" style="46"/>
  </cols>
  <sheetData>
    <row r="2" spans="2:7" ht="27.75" customHeight="1" x14ac:dyDescent="0.25">
      <c r="B2" s="128" t="s">
        <v>151</v>
      </c>
      <c r="C2" s="129"/>
      <c r="D2" s="129"/>
      <c r="E2" s="129"/>
      <c r="F2" s="129"/>
      <c r="G2" s="130"/>
    </row>
    <row r="3" spans="2:7" x14ac:dyDescent="0.25">
      <c r="B3" s="63" t="s">
        <v>109</v>
      </c>
      <c r="C3" s="63" t="s">
        <v>108</v>
      </c>
      <c r="D3" s="63" t="s">
        <v>107</v>
      </c>
      <c r="E3" s="63" t="s">
        <v>106</v>
      </c>
      <c r="F3" s="63" t="s">
        <v>105</v>
      </c>
      <c r="G3" s="63" t="s">
        <v>84</v>
      </c>
    </row>
    <row r="4" spans="2:7" x14ac:dyDescent="0.25">
      <c r="B4" s="54" t="s">
        <v>104</v>
      </c>
      <c r="C4" s="34">
        <v>2</v>
      </c>
      <c r="D4" s="34">
        <v>0</v>
      </c>
      <c r="E4" s="34">
        <v>9</v>
      </c>
      <c r="F4" s="34">
        <v>9</v>
      </c>
      <c r="G4" s="33">
        <f t="shared" ref="G4:G15" si="0">+SUM(C4:F4)</f>
        <v>20</v>
      </c>
    </row>
    <row r="5" spans="2:7" x14ac:dyDescent="0.25">
      <c r="B5" s="54" t="s">
        <v>103</v>
      </c>
      <c r="C5" s="34">
        <v>19</v>
      </c>
      <c r="D5" s="34">
        <v>10</v>
      </c>
      <c r="E5" s="34">
        <v>3</v>
      </c>
      <c r="F5" s="34">
        <v>1</v>
      </c>
      <c r="G5" s="33">
        <f t="shared" si="0"/>
        <v>33</v>
      </c>
    </row>
    <row r="6" spans="2:7" x14ac:dyDescent="0.25">
      <c r="B6" s="54" t="s">
        <v>102</v>
      </c>
      <c r="C6" s="34">
        <v>10</v>
      </c>
      <c r="D6" s="34">
        <v>13</v>
      </c>
      <c r="E6" s="34">
        <v>3</v>
      </c>
      <c r="F6" s="34">
        <v>1</v>
      </c>
      <c r="G6" s="33">
        <f t="shared" si="0"/>
        <v>27</v>
      </c>
    </row>
    <row r="7" spans="2:7" x14ac:dyDescent="0.25">
      <c r="B7" s="54" t="s">
        <v>101</v>
      </c>
      <c r="C7" s="34">
        <v>4</v>
      </c>
      <c r="D7" s="34">
        <v>23</v>
      </c>
      <c r="E7" s="34">
        <v>3</v>
      </c>
      <c r="F7" s="34">
        <v>1</v>
      </c>
      <c r="G7" s="33">
        <f t="shared" si="0"/>
        <v>31</v>
      </c>
    </row>
    <row r="8" spans="2:7" x14ac:dyDescent="0.25">
      <c r="B8" s="54" t="s">
        <v>100</v>
      </c>
      <c r="C8" s="34">
        <v>6</v>
      </c>
      <c r="D8" s="34">
        <v>12</v>
      </c>
      <c r="E8" s="34">
        <v>5</v>
      </c>
      <c r="F8" s="34">
        <v>2</v>
      </c>
      <c r="G8" s="33">
        <f t="shared" si="0"/>
        <v>25</v>
      </c>
    </row>
    <row r="9" spans="2:7" x14ac:dyDescent="0.25">
      <c r="B9" s="54" t="s">
        <v>99</v>
      </c>
      <c r="C9" s="34">
        <v>0</v>
      </c>
      <c r="D9" s="34">
        <v>5</v>
      </c>
      <c r="E9" s="34">
        <v>10</v>
      </c>
      <c r="F9" s="34">
        <v>4</v>
      </c>
      <c r="G9" s="33">
        <f t="shared" si="0"/>
        <v>19</v>
      </c>
    </row>
    <row r="10" spans="2:7" x14ac:dyDescent="0.25">
      <c r="B10" s="54" t="s">
        <v>98</v>
      </c>
      <c r="C10" s="34">
        <v>0</v>
      </c>
      <c r="D10" s="34">
        <v>4</v>
      </c>
      <c r="E10" s="34">
        <v>13</v>
      </c>
      <c r="F10" s="34">
        <v>1</v>
      </c>
      <c r="G10" s="33">
        <f t="shared" si="0"/>
        <v>18</v>
      </c>
    </row>
    <row r="11" spans="2:7" x14ac:dyDescent="0.25">
      <c r="B11" s="54" t="s">
        <v>97</v>
      </c>
      <c r="C11" s="34">
        <v>3</v>
      </c>
      <c r="D11" s="34">
        <v>3</v>
      </c>
      <c r="E11" s="34">
        <v>9</v>
      </c>
      <c r="F11" s="34">
        <v>2</v>
      </c>
      <c r="G11" s="33">
        <f t="shared" si="0"/>
        <v>17</v>
      </c>
    </row>
    <row r="12" spans="2:7" x14ac:dyDescent="0.25">
      <c r="B12" s="54" t="s">
        <v>96</v>
      </c>
      <c r="C12" s="34">
        <v>0</v>
      </c>
      <c r="D12" s="34">
        <v>0</v>
      </c>
      <c r="E12" s="34">
        <v>11</v>
      </c>
      <c r="F12" s="34">
        <v>4</v>
      </c>
      <c r="G12" s="33">
        <f t="shared" si="0"/>
        <v>15</v>
      </c>
    </row>
    <row r="13" spans="2:7" x14ac:dyDescent="0.25">
      <c r="B13" s="54" t="s">
        <v>95</v>
      </c>
      <c r="C13" s="34">
        <v>0</v>
      </c>
      <c r="D13" s="34">
        <v>0</v>
      </c>
      <c r="E13" s="34">
        <v>19</v>
      </c>
      <c r="F13" s="34">
        <v>2</v>
      </c>
      <c r="G13" s="33">
        <f t="shared" si="0"/>
        <v>21</v>
      </c>
    </row>
    <row r="14" spans="2:7" x14ac:dyDescent="0.25">
      <c r="B14" s="54" t="s">
        <v>94</v>
      </c>
      <c r="C14" s="34">
        <v>0</v>
      </c>
      <c r="D14" s="34">
        <v>1</v>
      </c>
      <c r="E14" s="34">
        <v>9</v>
      </c>
      <c r="F14" s="34">
        <v>1</v>
      </c>
      <c r="G14" s="33">
        <f t="shared" si="0"/>
        <v>11</v>
      </c>
    </row>
    <row r="15" spans="2:7" x14ac:dyDescent="0.25">
      <c r="B15" s="55" t="s">
        <v>93</v>
      </c>
      <c r="C15" s="56">
        <f>+SUM(C4:C14)</f>
        <v>44</v>
      </c>
      <c r="D15" s="56">
        <f>+SUM(D4:D14)</f>
        <v>71</v>
      </c>
      <c r="E15" s="56">
        <f>+SUM(E4:E14)</f>
        <v>94</v>
      </c>
      <c r="F15" s="56">
        <f>+SUM(F4:F14)</f>
        <v>28</v>
      </c>
      <c r="G15" s="57">
        <f t="shared" si="0"/>
        <v>237</v>
      </c>
    </row>
    <row r="16" spans="2:7" x14ac:dyDescent="0.25">
      <c r="B16" s="55" t="s">
        <v>92</v>
      </c>
      <c r="C16" s="58">
        <f>+AVERAGE(C4:C14)</f>
        <v>4</v>
      </c>
      <c r="D16" s="58">
        <f>+AVERAGE(D4:D14)</f>
        <v>6.4545454545454541</v>
      </c>
      <c r="E16" s="58">
        <f>+AVERAGE(E4:E14)</f>
        <v>8.545454545454545</v>
      </c>
      <c r="F16" s="58">
        <f>+AVERAGE(F4:F14)</f>
        <v>2.5454545454545454</v>
      </c>
      <c r="G16" s="58">
        <f>+AVERAGE(G4:G14)</f>
        <v>21.545454545454547</v>
      </c>
    </row>
  </sheetData>
  <mergeCells count="1">
    <mergeCell ref="B2:G2"/>
  </mergeCells>
  <pageMargins left="0.25" right="0.25"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workbookViewId="0">
      <selection activeCell="B2" sqref="B2:C3"/>
    </sheetView>
  </sheetViews>
  <sheetFormatPr baseColWidth="10" defaultRowHeight="15" x14ac:dyDescent="0.25"/>
  <cols>
    <col min="1" max="1" width="5" style="45" customWidth="1"/>
    <col min="2" max="2" width="47.7109375" style="45" customWidth="1"/>
    <col min="3" max="3" width="21.5703125" style="45" customWidth="1"/>
    <col min="4" max="5" width="11.42578125" style="45"/>
    <col min="6" max="6" width="13.7109375" style="45" customWidth="1"/>
    <col min="7" max="7" width="13.28515625" style="45" customWidth="1"/>
    <col min="8" max="16384" width="11.42578125" style="45"/>
  </cols>
  <sheetData>
    <row r="1" spans="1:10" ht="15" customHeight="1" x14ac:dyDescent="0.25">
      <c r="B1" s="44"/>
      <c r="C1" s="44"/>
      <c r="D1" s="44"/>
      <c r="E1" s="44"/>
      <c r="F1" s="44"/>
      <c r="G1" s="44"/>
      <c r="H1" s="44"/>
      <c r="I1" s="44"/>
      <c r="J1" s="44"/>
    </row>
    <row r="2" spans="1:10" ht="15.75" customHeight="1" x14ac:dyDescent="0.25">
      <c r="A2" s="44"/>
      <c r="B2" s="131" t="s">
        <v>142</v>
      </c>
      <c r="C2" s="131"/>
      <c r="D2" s="44"/>
      <c r="E2" s="44"/>
      <c r="F2" s="44"/>
      <c r="G2" s="44"/>
      <c r="H2" s="44"/>
      <c r="I2" s="44"/>
      <c r="J2" s="44"/>
    </row>
    <row r="3" spans="1:10" ht="16.5" x14ac:dyDescent="0.25">
      <c r="A3" s="46"/>
      <c r="B3" s="131"/>
      <c r="C3" s="131"/>
      <c r="D3" s="46"/>
      <c r="E3" s="46"/>
      <c r="F3" s="46"/>
      <c r="G3" s="46"/>
      <c r="H3" s="46"/>
      <c r="I3" s="46"/>
      <c r="J3" s="46"/>
    </row>
    <row r="4" spans="1:10" ht="16.5" x14ac:dyDescent="0.25">
      <c r="A4" s="46"/>
      <c r="B4" s="50" t="s">
        <v>143</v>
      </c>
      <c r="C4" s="50" t="s">
        <v>144</v>
      </c>
      <c r="D4" s="46"/>
      <c r="E4" s="46"/>
      <c r="F4" s="46"/>
      <c r="G4" s="46"/>
      <c r="H4" s="46"/>
      <c r="I4" s="46"/>
      <c r="J4" s="46"/>
    </row>
    <row r="5" spans="1:10" ht="16.5" x14ac:dyDescent="0.25">
      <c r="A5" s="46"/>
      <c r="B5" s="48" t="s">
        <v>116</v>
      </c>
      <c r="C5" s="49">
        <v>14</v>
      </c>
      <c r="D5" s="46"/>
      <c r="E5" s="46"/>
      <c r="F5" s="46"/>
      <c r="G5" s="46"/>
      <c r="H5" s="46"/>
      <c r="I5" s="46"/>
      <c r="J5" s="46"/>
    </row>
    <row r="6" spans="1:10" ht="16.5" x14ac:dyDescent="0.25">
      <c r="A6" s="46"/>
      <c r="B6" s="48" t="s">
        <v>140</v>
      </c>
      <c r="C6" s="49">
        <v>75</v>
      </c>
      <c r="D6" s="46"/>
      <c r="E6" s="46"/>
      <c r="F6" s="46"/>
      <c r="G6" s="46"/>
      <c r="H6" s="46"/>
      <c r="I6" s="46"/>
      <c r="J6" s="46"/>
    </row>
    <row r="7" spans="1:10" ht="16.5" x14ac:dyDescent="0.25">
      <c r="A7" s="46"/>
      <c r="B7" s="48" t="s">
        <v>108</v>
      </c>
      <c r="C7" s="49">
        <v>169</v>
      </c>
      <c r="D7" s="46"/>
      <c r="E7" s="46"/>
      <c r="F7" s="46"/>
      <c r="G7" s="46"/>
      <c r="H7" s="46"/>
      <c r="I7" s="46"/>
      <c r="J7" s="46"/>
    </row>
    <row r="8" spans="1:10" ht="16.5" x14ac:dyDescent="0.25">
      <c r="A8" s="46"/>
      <c r="B8" s="48" t="s">
        <v>107</v>
      </c>
      <c r="C8" s="49">
        <v>141</v>
      </c>
      <c r="D8" s="46"/>
      <c r="E8" s="46"/>
      <c r="F8" s="46"/>
      <c r="G8" s="46"/>
      <c r="H8" s="46"/>
      <c r="I8" s="46"/>
      <c r="J8" s="46"/>
    </row>
    <row r="9" spans="1:10" ht="16.5" x14ac:dyDescent="0.25">
      <c r="A9" s="46"/>
      <c r="B9" s="48" t="s">
        <v>114</v>
      </c>
      <c r="C9" s="49">
        <v>16</v>
      </c>
      <c r="D9" s="46"/>
      <c r="E9" s="46"/>
      <c r="F9" s="46"/>
      <c r="G9" s="46"/>
      <c r="H9" s="46"/>
      <c r="I9" s="46"/>
      <c r="J9" s="46"/>
    </row>
    <row r="10" spans="1:10" ht="16.5" x14ac:dyDescent="0.25">
      <c r="A10" s="46"/>
      <c r="B10" s="48" t="s">
        <v>112</v>
      </c>
      <c r="C10" s="49">
        <v>70</v>
      </c>
      <c r="D10" s="46"/>
      <c r="E10" s="46"/>
      <c r="F10" s="46"/>
      <c r="G10" s="46"/>
      <c r="H10" s="46"/>
      <c r="I10" s="46"/>
      <c r="J10" s="46"/>
    </row>
    <row r="11" spans="1:10" ht="16.5" x14ac:dyDescent="0.25">
      <c r="A11" s="46"/>
      <c r="B11" s="48" t="s">
        <v>111</v>
      </c>
      <c r="C11" s="49">
        <v>91</v>
      </c>
      <c r="D11" s="46"/>
      <c r="E11" s="46"/>
      <c r="F11" s="46"/>
      <c r="G11" s="46"/>
      <c r="H11" s="46"/>
      <c r="I11" s="46"/>
      <c r="J11" s="46"/>
    </row>
    <row r="12" spans="1:10" ht="16.5" x14ac:dyDescent="0.25">
      <c r="A12" s="46"/>
      <c r="B12" s="48" t="s">
        <v>110</v>
      </c>
      <c r="C12" s="49">
        <v>42</v>
      </c>
      <c r="D12" s="46"/>
      <c r="E12" s="46"/>
      <c r="F12" s="46"/>
      <c r="G12" s="46"/>
      <c r="H12" s="46"/>
      <c r="I12" s="46"/>
      <c r="J12" s="46"/>
    </row>
    <row r="13" spans="1:10" ht="16.5" x14ac:dyDescent="0.25">
      <c r="A13" s="46"/>
      <c r="B13" s="53" t="s">
        <v>84</v>
      </c>
      <c r="C13" s="53">
        <v>618</v>
      </c>
      <c r="D13" s="46"/>
      <c r="E13" s="46"/>
      <c r="F13" s="46"/>
      <c r="G13" s="46"/>
      <c r="H13" s="46"/>
      <c r="I13" s="46"/>
      <c r="J13" s="46"/>
    </row>
    <row r="14" spans="1:10" ht="16.5" x14ac:dyDescent="0.25">
      <c r="A14" s="46"/>
      <c r="B14" s="46"/>
      <c r="C14" s="46"/>
      <c r="D14" s="46"/>
      <c r="E14" s="46"/>
      <c r="F14" s="46"/>
      <c r="G14" s="46"/>
      <c r="H14" s="46"/>
      <c r="I14" s="46"/>
      <c r="J14" s="46"/>
    </row>
  </sheetData>
  <mergeCells count="1">
    <mergeCell ref="B2:C3"/>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workbookViewId="0">
      <selection activeCell="J9" sqref="J9"/>
    </sheetView>
  </sheetViews>
  <sheetFormatPr baseColWidth="10" defaultRowHeight="16.5" x14ac:dyDescent="0.3"/>
  <cols>
    <col min="1" max="1" width="5.42578125" style="60" customWidth="1"/>
    <col min="2" max="2" width="34.7109375" style="60" bestFit="1" customWidth="1"/>
    <col min="3" max="3" width="11.28515625" style="61" customWidth="1"/>
    <col min="4" max="4" width="15" style="61" customWidth="1"/>
    <col min="5" max="5" width="14.42578125" style="61" customWidth="1"/>
    <col min="6" max="6" width="15.140625" style="61" customWidth="1"/>
    <col min="7" max="7" width="15.42578125" style="61" customWidth="1"/>
    <col min="8" max="8" width="16" style="60" customWidth="1"/>
    <col min="9" max="9" width="11.42578125" style="60"/>
    <col min="10" max="10" width="14.140625" style="60" customWidth="1"/>
    <col min="11" max="16384" width="11.42578125" style="60"/>
  </cols>
  <sheetData>
    <row r="1" spans="1:11" ht="12" customHeight="1" x14ac:dyDescent="0.3">
      <c r="A1" s="47"/>
      <c r="B1" s="47"/>
      <c r="C1" s="46"/>
      <c r="D1" s="46"/>
      <c r="E1" s="46"/>
      <c r="F1" s="46"/>
      <c r="G1" s="46"/>
      <c r="H1" s="47"/>
      <c r="I1" s="47"/>
      <c r="J1" s="47"/>
      <c r="K1" s="47"/>
    </row>
    <row r="2" spans="1:11" ht="31.5" customHeight="1" x14ac:dyDescent="0.3">
      <c r="A2" s="47"/>
      <c r="B2" s="132" t="s">
        <v>152</v>
      </c>
      <c r="C2" s="132"/>
      <c r="D2" s="132"/>
      <c r="E2" s="132"/>
      <c r="F2" s="132"/>
      <c r="G2" s="132"/>
      <c r="H2" s="47"/>
      <c r="I2" s="47"/>
      <c r="J2" s="47"/>
      <c r="K2" s="47"/>
    </row>
    <row r="3" spans="1:11" ht="33" x14ac:dyDescent="0.3">
      <c r="B3" s="51" t="s">
        <v>143</v>
      </c>
      <c r="C3" s="35" t="s">
        <v>146</v>
      </c>
      <c r="D3" s="35" t="s">
        <v>147</v>
      </c>
      <c r="E3" s="35" t="s">
        <v>148</v>
      </c>
      <c r="F3" s="35" t="s">
        <v>149</v>
      </c>
      <c r="G3" s="36" t="s">
        <v>150</v>
      </c>
      <c r="H3" s="47"/>
      <c r="I3" s="47"/>
      <c r="J3" s="47"/>
      <c r="K3" s="47"/>
    </row>
    <row r="4" spans="1:11" x14ac:dyDescent="0.3">
      <c r="B4" s="62" t="s">
        <v>135</v>
      </c>
      <c r="C4" s="49">
        <v>9</v>
      </c>
      <c r="D4" s="49" t="s">
        <v>145</v>
      </c>
      <c r="E4" s="49" t="s">
        <v>145</v>
      </c>
      <c r="F4" s="49" t="s">
        <v>145</v>
      </c>
      <c r="G4" s="49">
        <f>+SUM(C4:F4)</f>
        <v>9</v>
      </c>
      <c r="H4" s="47"/>
      <c r="I4" s="47"/>
      <c r="J4" s="47"/>
      <c r="K4" s="47"/>
    </row>
    <row r="5" spans="1:11" x14ac:dyDescent="0.3">
      <c r="B5" s="62" t="s">
        <v>136</v>
      </c>
      <c r="C5" s="49">
        <v>6</v>
      </c>
      <c r="D5" s="49" t="s">
        <v>145</v>
      </c>
      <c r="E5" s="49" t="s">
        <v>145</v>
      </c>
      <c r="F5" s="49" t="s">
        <v>145</v>
      </c>
      <c r="G5" s="49">
        <f t="shared" ref="G5:G12" si="0">+SUM(C5:F5)</f>
        <v>6</v>
      </c>
      <c r="H5" s="47"/>
      <c r="I5" s="47"/>
      <c r="J5" s="47"/>
      <c r="K5" s="47"/>
    </row>
    <row r="6" spans="1:11" x14ac:dyDescent="0.3">
      <c r="B6" s="62" t="s">
        <v>108</v>
      </c>
      <c r="C6" s="49">
        <v>358</v>
      </c>
      <c r="D6" s="49">
        <v>126</v>
      </c>
      <c r="E6" s="49" t="s">
        <v>145</v>
      </c>
      <c r="F6" s="49">
        <v>30</v>
      </c>
      <c r="G6" s="49">
        <f t="shared" si="0"/>
        <v>514</v>
      </c>
      <c r="H6" s="47"/>
      <c r="I6" s="47"/>
      <c r="J6" s="47"/>
      <c r="K6" s="47"/>
    </row>
    <row r="7" spans="1:11" x14ac:dyDescent="0.3">
      <c r="B7" s="48" t="s">
        <v>107</v>
      </c>
      <c r="C7" s="49">
        <v>73</v>
      </c>
      <c r="D7" s="49">
        <v>47</v>
      </c>
      <c r="E7" s="49" t="s">
        <v>145</v>
      </c>
      <c r="F7" s="49">
        <v>32</v>
      </c>
      <c r="G7" s="49">
        <f t="shared" si="0"/>
        <v>152</v>
      </c>
      <c r="H7" s="47"/>
      <c r="I7" s="47"/>
      <c r="J7" s="47"/>
      <c r="K7" s="47"/>
    </row>
    <row r="8" spans="1:11" x14ac:dyDescent="0.3">
      <c r="B8" s="48" t="s">
        <v>138</v>
      </c>
      <c r="C8" s="49">
        <v>18</v>
      </c>
      <c r="D8" s="49" t="s">
        <v>145</v>
      </c>
      <c r="E8" s="49" t="s">
        <v>145</v>
      </c>
      <c r="F8" s="49">
        <v>36</v>
      </c>
      <c r="G8" s="49">
        <f t="shared" si="0"/>
        <v>54</v>
      </c>
      <c r="H8" s="47"/>
      <c r="I8" s="47"/>
      <c r="J8" s="47"/>
      <c r="K8" s="47"/>
    </row>
    <row r="9" spans="1:11" x14ac:dyDescent="0.3">
      <c r="B9" s="48" t="s">
        <v>134</v>
      </c>
      <c r="C9" s="49">
        <v>20</v>
      </c>
      <c r="D9" s="49">
        <v>20</v>
      </c>
      <c r="E9" s="49">
        <v>21</v>
      </c>
      <c r="F9" s="49">
        <v>7</v>
      </c>
      <c r="G9" s="49">
        <f t="shared" si="0"/>
        <v>68</v>
      </c>
      <c r="H9" s="47"/>
      <c r="I9" s="47"/>
      <c r="J9" s="47"/>
      <c r="K9" s="47"/>
    </row>
    <row r="10" spans="1:11" x14ac:dyDescent="0.3">
      <c r="B10" s="48" t="s">
        <v>112</v>
      </c>
      <c r="C10" s="49">
        <v>30</v>
      </c>
      <c r="D10" s="49" t="s">
        <v>145</v>
      </c>
      <c r="E10" s="49" t="s">
        <v>145</v>
      </c>
      <c r="F10" s="49" t="s">
        <v>145</v>
      </c>
      <c r="G10" s="49">
        <f t="shared" si="0"/>
        <v>30</v>
      </c>
      <c r="H10" s="47"/>
      <c r="I10" s="47"/>
      <c r="J10" s="47"/>
      <c r="K10" s="47"/>
    </row>
    <row r="11" spans="1:11" x14ac:dyDescent="0.3">
      <c r="B11" s="48" t="s">
        <v>111</v>
      </c>
      <c r="C11" s="49">
        <v>40</v>
      </c>
      <c r="D11" s="49" t="s">
        <v>145</v>
      </c>
      <c r="E11" s="49" t="s">
        <v>145</v>
      </c>
      <c r="F11" s="49" t="s">
        <v>145</v>
      </c>
      <c r="G11" s="49">
        <f t="shared" si="0"/>
        <v>40</v>
      </c>
      <c r="H11" s="47"/>
      <c r="I11" s="47"/>
      <c r="J11" s="47"/>
      <c r="K11" s="47"/>
    </row>
    <row r="12" spans="1:11" x14ac:dyDescent="0.3">
      <c r="B12" s="48" t="s">
        <v>137</v>
      </c>
      <c r="C12" s="49">
        <v>11</v>
      </c>
      <c r="D12" s="49" t="s">
        <v>145</v>
      </c>
      <c r="E12" s="49" t="s">
        <v>145</v>
      </c>
      <c r="F12" s="49" t="s">
        <v>145</v>
      </c>
      <c r="G12" s="49">
        <f t="shared" si="0"/>
        <v>11</v>
      </c>
      <c r="H12" s="47"/>
      <c r="I12" s="47"/>
      <c r="J12" s="47"/>
      <c r="K12" s="47"/>
    </row>
    <row r="13" spans="1:11" x14ac:dyDescent="0.3">
      <c r="B13" s="52" t="s">
        <v>84</v>
      </c>
      <c r="C13" s="53">
        <f>+SUM(C4:C12)</f>
        <v>565</v>
      </c>
      <c r="D13" s="53">
        <f t="shared" ref="D13:F13" si="1">+SUM(D4:D12)</f>
        <v>193</v>
      </c>
      <c r="E13" s="53">
        <f t="shared" si="1"/>
        <v>21</v>
      </c>
      <c r="F13" s="53">
        <f t="shared" si="1"/>
        <v>105</v>
      </c>
      <c r="G13" s="53">
        <f>+SUM(C13:F13)</f>
        <v>884</v>
      </c>
      <c r="H13" s="47"/>
      <c r="I13" s="47"/>
      <c r="J13" s="47"/>
      <c r="K13" s="47"/>
    </row>
  </sheetData>
  <mergeCells count="1">
    <mergeCell ref="B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General</vt:lpstr>
      <vt:lpstr>Personas</vt:lpstr>
      <vt:lpstr>Virtual</vt:lpstr>
      <vt:lpstr>ESTUDIANTES</vt:lpstr>
      <vt:lpstr>Mesas temáticas</vt:lpstr>
      <vt:lpstr>Apreciaciones</vt:lpstr>
      <vt:lpstr>Grupos Focales</vt:lpstr>
      <vt:lpstr>Condiciones iniciales</vt:lpstr>
      <vt:lpstr>Pares colaborativos</vt:lpstr>
      <vt:lpstr>Hoja3</vt:lpstr>
      <vt:lpstr>Hoja4</vt:lpstr>
      <vt:lpstr>Pares externos</vt:lpstr>
      <vt:lpstr>Consolidado</vt:lpstr>
      <vt:lpstr>Hoja5</vt:lpstr>
      <vt:lpstr>Hoja6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cp:lastPrinted>2016-05-11T11:47:09Z</cp:lastPrinted>
  <dcterms:created xsi:type="dcterms:W3CDTF">2015-04-22T19:58:51Z</dcterms:created>
  <dcterms:modified xsi:type="dcterms:W3CDTF">2016-06-13T16:52:19Z</dcterms:modified>
</cp:coreProperties>
</file>